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110" yWindow="-110" windowWidth="19420" windowHeight="11020" firstSheet="8" activeTab="9"/>
  </bookViews>
  <sheets>
    <sheet name="DataSheet" sheetId="10" r:id="rId1"/>
    <sheet name="Instructions" sheetId="33" r:id="rId2"/>
    <sheet name="R&amp;P 25" sheetId="3" r:id="rId3"/>
    <sheet name="R &amp; P Schedule " sheetId="54" r:id="rId4"/>
    <sheet name="R &amp; P sub Schedule." sheetId="35" r:id="rId5"/>
    <sheet name="IE" sheetId="50" r:id="rId6"/>
    <sheet name="I&amp;E SCHEDULES " sheetId="55" r:id="rId7"/>
    <sheet name="I&amp;E SUB SCHEDULES" sheetId="9" r:id="rId8"/>
    <sheet name="FA" sheetId="59" r:id="rId9"/>
    <sheet name="BS" sheetId="51" r:id="rId10"/>
    <sheet name="CONSOLIDATION BS Schedules" sheetId="5" r:id="rId11"/>
    <sheet name="NOTES TO ACCOUNTS " sheetId="49" r:id="rId12"/>
    <sheet name="Annexure 15" sheetId="12" r:id="rId13"/>
    <sheet name="10 B" sheetId="13" r:id="rId14"/>
    <sheet name="10B SUMMARY" sheetId="14" r:id="rId15"/>
    <sheet name="Form 10b Annex" sheetId="60" r:id="rId16"/>
    <sheet name="Form 10 B SCH" sheetId="62" r:id="rId17"/>
    <sheet name="Auditor Appointment Letter" sheetId="63" r:id="rId18"/>
  </sheets>
  <externalReferences>
    <externalReference r:id="rId19"/>
    <externalReference r:id="rId20"/>
  </externalReferences>
  <definedNames>
    <definedName name="_xlnm.Print_Area" localSheetId="13">'10 B'!$A$1:$B$33</definedName>
    <definedName name="_xlnm.Print_Area" localSheetId="12">'Annexure 15'!$A$1:$G$76</definedName>
    <definedName name="_xlnm.Print_Area" localSheetId="17">'Auditor Appointment Letter'!$A$1:$J$32</definedName>
    <definedName name="_xlnm.Print_Area" localSheetId="9">BS!$A$1:$F$59</definedName>
    <definedName name="_xlnm.Print_Area" localSheetId="10">'CONSOLIDATION BS Schedules'!$A$1:$G$220</definedName>
    <definedName name="_xlnm.Print_Area" localSheetId="0">DataSheet!$A$1:$B$49</definedName>
    <definedName name="_xlnm.Print_Area" localSheetId="8">FA!$A$1:$M$56</definedName>
    <definedName name="_xlnm.Print_Area" localSheetId="16">'Form 10 B SCH'!$A$1:$N$129</definedName>
    <definedName name="_xlnm.Print_Area" localSheetId="15">'Form 10b Annex'!$A$1:$O$92</definedName>
    <definedName name="_xlnm.Print_Area" localSheetId="6">'I&amp;E SCHEDULES '!$A$1:$F$95</definedName>
    <definedName name="_xlnm.Print_Area" localSheetId="7">'I&amp;E SUB SCHEDULES'!$A$1:$G$348</definedName>
    <definedName name="_xlnm.Print_Area" localSheetId="5">IE!$A$1:$E$50</definedName>
    <definedName name="_xlnm.Print_Area" localSheetId="11">'NOTES TO ACCOUNTS '!$A$1:$M$42</definedName>
    <definedName name="_xlnm.Print_Area" localSheetId="3">'R &amp; P Schedule '!$A$1:$F$131</definedName>
    <definedName name="_xlnm.Print_Area" localSheetId="4">'R &amp; P sub Schedule.'!$A$1:$F$533</definedName>
    <definedName name="_xlnm.Print_Area" localSheetId="2">'R&amp;P 25'!$A$1:$I$36</definedName>
    <definedName name="Sheet_1_ListCol_7" localSheetId="8">[1]INTER!$G$8:$G$19</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 i="63" l="1"/>
  <c r="A8" i="63" l="1"/>
  <c r="P53" i="60" l="1"/>
  <c r="D190" i="9" l="1"/>
  <c r="P18" i="60"/>
  <c r="P19" i="60"/>
  <c r="P20" i="60"/>
  <c r="P21" i="60"/>
  <c r="P22" i="60"/>
  <c r="P23" i="60"/>
  <c r="O11" i="60" l="1"/>
  <c r="H100" i="62"/>
  <c r="E100" i="62"/>
  <c r="F106" i="62"/>
  <c r="H95" i="62"/>
  <c r="H88" i="62"/>
  <c r="I83" i="62"/>
  <c r="I74" i="62"/>
  <c r="O45" i="60" s="1"/>
  <c r="H34" i="62"/>
  <c r="O43" i="60" s="1"/>
  <c r="N34" i="62"/>
  <c r="M34" i="62"/>
  <c r="F34" i="62"/>
  <c r="C34" i="62"/>
  <c r="A34" i="62"/>
  <c r="O20" i="60"/>
  <c r="O22" i="60"/>
  <c r="O46" i="60" l="1"/>
  <c r="D21" i="9"/>
  <c r="O7" i="60" s="1"/>
  <c r="D22" i="9"/>
  <c r="F215" i="5" l="1"/>
  <c r="F81" i="5" s="1"/>
  <c r="E215" i="5"/>
  <c r="E81" i="5" s="1"/>
  <c r="F210" i="5"/>
  <c r="F80" i="5" s="1"/>
  <c r="E210" i="5"/>
  <c r="E80" i="5" s="1"/>
  <c r="E52" i="51"/>
  <c r="D43" i="50" s="1"/>
  <c r="B27" i="13" l="1"/>
  <c r="F125" i="5"/>
  <c r="E125" i="5"/>
  <c r="L23" i="60"/>
  <c r="O42" i="60"/>
  <c r="O21" i="60"/>
  <c r="B34" i="62"/>
  <c r="F112" i="62"/>
  <c r="J47" i="59"/>
  <c r="K47" i="59" s="1"/>
  <c r="K48" i="59" s="1"/>
  <c r="G47" i="59"/>
  <c r="G48" i="59" s="1"/>
  <c r="D48" i="59"/>
  <c r="E48" i="59"/>
  <c r="F48" i="59"/>
  <c r="H48" i="59"/>
  <c r="I48" i="59"/>
  <c r="M48" i="59"/>
  <c r="C48" i="59"/>
  <c r="D205" i="35"/>
  <c r="E205" i="35"/>
  <c r="E450" i="35"/>
  <c r="D450" i="35"/>
  <c r="B156" i="5"/>
  <c r="B155" i="5"/>
  <c r="B154" i="5"/>
  <c r="B151" i="5"/>
  <c r="B150" i="5"/>
  <c r="B145" i="5"/>
  <c r="B146" i="5"/>
  <c r="B147" i="5"/>
  <c r="B144" i="5"/>
  <c r="B140" i="5"/>
  <c r="B141" i="5"/>
  <c r="B139" i="5"/>
  <c r="B138" i="5"/>
  <c r="B134" i="5"/>
  <c r="L24" i="60" l="1"/>
  <c r="J48" i="59"/>
  <c r="L47" i="59"/>
  <c r="L48" i="59" s="1"/>
  <c r="F133" i="5"/>
  <c r="F134" i="5"/>
  <c r="E134" i="5"/>
  <c r="E133" i="5"/>
  <c r="E299" i="35" l="1"/>
  <c r="D299" i="35"/>
  <c r="E214" i="9" l="1"/>
  <c r="E215" i="9"/>
  <c r="E216" i="9"/>
  <c r="E217" i="9"/>
  <c r="E218" i="9"/>
  <c r="E219" i="9"/>
  <c r="E220" i="9"/>
  <c r="D215" i="9"/>
  <c r="D216" i="9"/>
  <c r="D217" i="9"/>
  <c r="D218" i="9"/>
  <c r="D219" i="9"/>
  <c r="D220" i="9"/>
  <c r="D214" i="9"/>
  <c r="A65" i="54"/>
  <c r="E26" i="50"/>
  <c r="F115" i="5"/>
  <c r="E115" i="5"/>
  <c r="E343" i="9"/>
  <c r="E344" i="9"/>
  <c r="E345" i="9"/>
  <c r="E346" i="9"/>
  <c r="E342" i="9"/>
  <c r="E338" i="9"/>
  <c r="E339" i="9"/>
  <c r="E337" i="9"/>
  <c r="D337" i="9"/>
  <c r="D338" i="9"/>
  <c r="E333" i="9"/>
  <c r="D346" i="9"/>
  <c r="D343" i="9"/>
  <c r="D344" i="9"/>
  <c r="D345" i="9"/>
  <c r="D342" i="9"/>
  <c r="D333" i="9"/>
  <c r="D339" i="9"/>
  <c r="D334" i="9"/>
  <c r="G346" i="9" l="1"/>
  <c r="F346" i="9"/>
  <c r="D230" i="35"/>
  <c r="E230" i="35"/>
  <c r="D235" i="35"/>
  <c r="E235" i="35"/>
  <c r="D242" i="35"/>
  <c r="E242" i="35"/>
  <c r="E57" i="51"/>
  <c r="B31" i="13" s="1"/>
  <c r="F220" i="5"/>
  <c r="F126" i="5" s="1"/>
  <c r="E220" i="5"/>
  <c r="E126" i="5" s="1"/>
  <c r="F205" i="5"/>
  <c r="F65" i="5" s="1"/>
  <c r="E205" i="5"/>
  <c r="E65" i="5" s="1"/>
  <c r="F200" i="5"/>
  <c r="F64" i="5" s="1"/>
  <c r="E200" i="5"/>
  <c r="E64" i="5" s="1"/>
  <c r="E244" i="35" l="1"/>
  <c r="E65" i="54" s="1"/>
  <c r="D244" i="35"/>
  <c r="D65" i="54" s="1"/>
  <c r="F188" i="5"/>
  <c r="E188" i="5"/>
  <c r="F338" i="9" l="1"/>
  <c r="G342" i="9" l="1"/>
  <c r="G338" i="9"/>
  <c r="G337" i="9"/>
  <c r="G333" i="9"/>
  <c r="E334" i="9"/>
  <c r="F342" i="9"/>
  <c r="F337" i="9"/>
  <c r="F333" i="9"/>
  <c r="E171" i="9"/>
  <c r="D171" i="9"/>
  <c r="A4" i="59"/>
  <c r="A2" i="59"/>
  <c r="G53" i="59"/>
  <c r="L53" i="59" s="1"/>
  <c r="G334" i="9" l="1"/>
  <c r="G335" i="9" s="1"/>
  <c r="F334" i="9"/>
  <c r="G54" i="59"/>
  <c r="G50" i="59"/>
  <c r="J50" i="59" s="1"/>
  <c r="G44" i="59"/>
  <c r="J44" i="59" s="1"/>
  <c r="K44" i="59" s="1"/>
  <c r="L44" i="59" s="1"/>
  <c r="G43" i="59"/>
  <c r="J43" i="59" s="1"/>
  <c r="K43" i="59" s="1"/>
  <c r="L43" i="59" s="1"/>
  <c r="G42" i="59"/>
  <c r="J42" i="59" s="1"/>
  <c r="K42" i="59" s="1"/>
  <c r="L42" i="59" s="1"/>
  <c r="G41" i="59"/>
  <c r="G38" i="59"/>
  <c r="J38" i="59" s="1"/>
  <c r="K38" i="59" s="1"/>
  <c r="G37" i="59"/>
  <c r="G34" i="59"/>
  <c r="J34" i="59" s="1"/>
  <c r="K34" i="59" s="1"/>
  <c r="L34" i="59" s="1"/>
  <c r="G33" i="59"/>
  <c r="D51" i="59"/>
  <c r="E51" i="59"/>
  <c r="F51" i="59"/>
  <c r="G51" i="59"/>
  <c r="C51" i="59"/>
  <c r="I51" i="59"/>
  <c r="I45" i="59"/>
  <c r="F45" i="59"/>
  <c r="E45" i="59"/>
  <c r="D45" i="59"/>
  <c r="C45" i="59"/>
  <c r="I35" i="59"/>
  <c r="D35" i="59"/>
  <c r="E35" i="59"/>
  <c r="F35" i="59"/>
  <c r="C35" i="59"/>
  <c r="J22" i="59"/>
  <c r="K22" i="59" s="1"/>
  <c r="G18" i="59"/>
  <c r="J18" i="59" s="1"/>
  <c r="K18" i="59" s="1"/>
  <c r="L18" i="59" s="1"/>
  <c r="G19" i="59"/>
  <c r="J19" i="59" s="1"/>
  <c r="K19" i="59" s="1"/>
  <c r="L19" i="59" s="1"/>
  <c r="G20" i="59"/>
  <c r="J20" i="59" s="1"/>
  <c r="K20" i="59" s="1"/>
  <c r="L20" i="59" s="1"/>
  <c r="G21" i="59"/>
  <c r="J21" i="59" s="1"/>
  <c r="K21" i="59" s="1"/>
  <c r="L21" i="59" s="1"/>
  <c r="G22" i="59"/>
  <c r="G23" i="59"/>
  <c r="J23" i="59" s="1"/>
  <c r="K23" i="59" s="1"/>
  <c r="L23" i="59" s="1"/>
  <c r="G24" i="59"/>
  <c r="J24" i="59" s="1"/>
  <c r="K24" i="59" s="1"/>
  <c r="L24" i="59" s="1"/>
  <c r="G25" i="59"/>
  <c r="J25" i="59" s="1"/>
  <c r="K25" i="59" s="1"/>
  <c r="L25" i="59" s="1"/>
  <c r="F54" i="59"/>
  <c r="E54" i="59"/>
  <c r="D54" i="59"/>
  <c r="C54" i="59"/>
  <c r="M54" i="59"/>
  <c r="I39" i="59"/>
  <c r="F39" i="59"/>
  <c r="E39" i="59"/>
  <c r="D39" i="59"/>
  <c r="C39" i="59"/>
  <c r="I31" i="59"/>
  <c r="F31" i="59"/>
  <c r="E31" i="59"/>
  <c r="D31" i="59"/>
  <c r="C31" i="59"/>
  <c r="G30" i="59"/>
  <c r="J30" i="59" s="1"/>
  <c r="K30" i="59" s="1"/>
  <c r="G29" i="59"/>
  <c r="J29" i="59" s="1"/>
  <c r="K29" i="59" s="1"/>
  <c r="L29" i="59" s="1"/>
  <c r="G28" i="59"/>
  <c r="I26" i="59"/>
  <c r="F26" i="59"/>
  <c r="E26" i="59"/>
  <c r="D26" i="59"/>
  <c r="C26" i="59"/>
  <c r="G17" i="59"/>
  <c r="J17" i="59" s="1"/>
  <c r="K17" i="59" s="1"/>
  <c r="L17" i="59" s="1"/>
  <c r="G16" i="59"/>
  <c r="G15" i="59"/>
  <c r="F13" i="59"/>
  <c r="E13" i="59"/>
  <c r="D13" i="59"/>
  <c r="C13" i="59"/>
  <c r="G12" i="59"/>
  <c r="G11" i="59"/>
  <c r="G10" i="59"/>
  <c r="I55" i="59" l="1"/>
  <c r="E55" i="59"/>
  <c r="F55" i="59"/>
  <c r="C55" i="59"/>
  <c r="D55" i="59"/>
  <c r="S27" i="60" s="1"/>
  <c r="L22" i="59"/>
  <c r="L54" i="59"/>
  <c r="G35" i="59"/>
  <c r="M51" i="59"/>
  <c r="K50" i="59"/>
  <c r="L50" i="59" s="1"/>
  <c r="L51" i="59" s="1"/>
  <c r="G45" i="59"/>
  <c r="M35" i="59"/>
  <c r="J33" i="59"/>
  <c r="G13" i="59"/>
  <c r="G39" i="59"/>
  <c r="L10" i="59"/>
  <c r="G26" i="59"/>
  <c r="L12" i="59"/>
  <c r="J15" i="59"/>
  <c r="L11" i="59"/>
  <c r="L30" i="59"/>
  <c r="G31" i="59"/>
  <c r="M39" i="59"/>
  <c r="L38" i="59"/>
  <c r="M13" i="59"/>
  <c r="J16" i="59"/>
  <c r="K16" i="59" s="1"/>
  <c r="L16" i="59" s="1"/>
  <c r="O41" i="60" l="1"/>
  <c r="G55" i="59"/>
  <c r="K51" i="59"/>
  <c r="J51" i="59"/>
  <c r="J41" i="59"/>
  <c r="M45" i="59"/>
  <c r="K33" i="59"/>
  <c r="J35" i="59"/>
  <c r="L13" i="59"/>
  <c r="M31" i="59"/>
  <c r="J28" i="59"/>
  <c r="M26" i="59"/>
  <c r="J37" i="59"/>
  <c r="K15" i="59"/>
  <c r="J26" i="59"/>
  <c r="M55" i="59" l="1"/>
  <c r="F29" i="51" s="1"/>
  <c r="K41" i="59"/>
  <c r="J45" i="59"/>
  <c r="L33" i="59"/>
  <c r="L35" i="59" s="1"/>
  <c r="K35" i="59"/>
  <c r="J31" i="59"/>
  <c r="K28" i="59"/>
  <c r="K37" i="59"/>
  <c r="J39" i="59"/>
  <c r="K26" i="59"/>
  <c r="L15" i="59"/>
  <c r="L26" i="59" s="1"/>
  <c r="J55" i="59" l="1"/>
  <c r="D26" i="50" s="1"/>
  <c r="L41" i="59"/>
  <c r="L45" i="59" s="1"/>
  <c r="K45" i="59"/>
  <c r="K39" i="59"/>
  <c r="L37" i="59"/>
  <c r="L39" i="59" s="1"/>
  <c r="K31" i="59"/>
  <c r="L28" i="59"/>
  <c r="L31" i="59" s="1"/>
  <c r="L55" i="59" l="1"/>
  <c r="K55" i="59"/>
  <c r="D29" i="51"/>
  <c r="C335" i="9" l="1"/>
  <c r="C347" i="9"/>
  <c r="C340" i="9"/>
  <c r="E474" i="35"/>
  <c r="D474" i="35"/>
  <c r="E181" i="9"/>
  <c r="E182" i="9"/>
  <c r="E183" i="9"/>
  <c r="D182" i="9"/>
  <c r="D183" i="9"/>
  <c r="E73" i="9"/>
  <c r="E74" i="9"/>
  <c r="D74" i="9"/>
  <c r="A129" i="54" l="1"/>
  <c r="F150" i="5"/>
  <c r="F151" i="5"/>
  <c r="E151" i="5"/>
  <c r="E150" i="5"/>
  <c r="E527" i="35"/>
  <c r="E129" i="54" s="1"/>
  <c r="D527" i="35"/>
  <c r="D129" i="54" s="1"/>
  <c r="A9" i="54"/>
  <c r="E24" i="35"/>
  <c r="E9" i="54" s="1"/>
  <c r="D24" i="35"/>
  <c r="D9" i="54" s="1"/>
  <c r="B58" i="51"/>
  <c r="B57" i="51"/>
  <c r="A31" i="13" s="1"/>
  <c r="E59" i="51"/>
  <c r="B34" i="3" l="1"/>
  <c r="B49" i="50"/>
  <c r="A32" i="13"/>
  <c r="G34" i="3"/>
  <c r="B33" i="13"/>
  <c r="D50" i="50"/>
  <c r="B35" i="3"/>
  <c r="B48" i="50"/>
  <c r="E152" i="5"/>
  <c r="F152" i="5"/>
  <c r="E58" i="51"/>
  <c r="B32" i="13" s="1"/>
  <c r="E56" i="51"/>
  <c r="B30" i="13" s="1"/>
  <c r="E50" i="51"/>
  <c r="B25" i="13" s="1"/>
  <c r="B55" i="51"/>
  <c r="B52" i="51"/>
  <c r="B48" i="51"/>
  <c r="A96" i="54"/>
  <c r="A97" i="54"/>
  <c r="B39" i="50" l="1"/>
  <c r="A23" i="63"/>
  <c r="B32" i="3"/>
  <c r="A28" i="63"/>
  <c r="B29" i="3"/>
  <c r="A26" i="63"/>
  <c r="B43" i="50"/>
  <c r="B46" i="50"/>
  <c r="A132" i="5" l="1"/>
  <c r="A153" i="5"/>
  <c r="A143" i="5"/>
  <c r="A136" i="5"/>
  <c r="A23" i="5"/>
  <c r="A22" i="5"/>
  <c r="A84" i="5"/>
  <c r="A75" i="54"/>
  <c r="A94" i="55"/>
  <c r="A91" i="55"/>
  <c r="A90" i="55"/>
  <c r="A89" i="55"/>
  <c r="A88" i="55"/>
  <c r="A87" i="55"/>
  <c r="A86" i="55"/>
  <c r="A82" i="55"/>
  <c r="A81" i="55"/>
  <c r="A80" i="55"/>
  <c r="A79" i="55"/>
  <c r="A78" i="55"/>
  <c r="A74" i="55"/>
  <c r="A73" i="55"/>
  <c r="A71" i="55"/>
  <c r="A70" i="55"/>
  <c r="A69" i="55"/>
  <c r="A68" i="55"/>
  <c r="A67" i="55"/>
  <c r="A66" i="55"/>
  <c r="A63" i="55"/>
  <c r="A59" i="55"/>
  <c r="A55" i="55"/>
  <c r="A52" i="55"/>
  <c r="A47" i="55"/>
  <c r="A42" i="55"/>
  <c r="A41" i="55"/>
  <c r="A40" i="55"/>
  <c r="A39" i="55"/>
  <c r="A38" i="55"/>
  <c r="A37" i="55"/>
  <c r="A34" i="55"/>
  <c r="A29" i="55"/>
  <c r="A28" i="55"/>
  <c r="A25" i="55"/>
  <c r="A21" i="55"/>
  <c r="A20" i="55"/>
  <c r="A19" i="55"/>
  <c r="A18" i="55"/>
  <c r="A15" i="55"/>
  <c r="A14" i="55"/>
  <c r="A13" i="55"/>
  <c r="A12" i="55"/>
  <c r="A11" i="55"/>
  <c r="A10" i="55"/>
  <c r="A9" i="55"/>
  <c r="A8" i="55"/>
  <c r="A7" i="55"/>
  <c r="A4" i="55"/>
  <c r="F12" i="5"/>
  <c r="E12" i="5"/>
  <c r="A130" i="54" l="1"/>
  <c r="A128" i="54"/>
  <c r="A127" i="54"/>
  <c r="A126" i="54"/>
  <c r="A121" i="54"/>
  <c r="A120" i="54"/>
  <c r="A119" i="54"/>
  <c r="A118" i="54"/>
  <c r="A117" i="54"/>
  <c r="A116" i="54"/>
  <c r="A112" i="54"/>
  <c r="A111" i="54"/>
  <c r="A110" i="54"/>
  <c r="A109" i="54"/>
  <c r="A108" i="54"/>
  <c r="A107" i="54"/>
  <c r="A106" i="54"/>
  <c r="A105" i="54"/>
  <c r="A104" i="54"/>
  <c r="A100" i="54"/>
  <c r="A95" i="54"/>
  <c r="A94" i="54"/>
  <c r="A93" i="54"/>
  <c r="A92" i="54"/>
  <c r="A91" i="54"/>
  <c r="A88" i="54"/>
  <c r="A87" i="54"/>
  <c r="A86" i="54"/>
  <c r="A85" i="54"/>
  <c r="A81" i="54"/>
  <c r="A80" i="54"/>
  <c r="A79" i="54"/>
  <c r="A61" i="54"/>
  <c r="A60" i="54"/>
  <c r="A59" i="54"/>
  <c r="A58" i="54"/>
  <c r="A57" i="54"/>
  <c r="A56" i="54"/>
  <c r="A55" i="54"/>
  <c r="A54" i="54"/>
  <c r="A53" i="54"/>
  <c r="A52" i="54"/>
  <c r="A48" i="54"/>
  <c r="A47" i="54"/>
  <c r="A46" i="54"/>
  <c r="A43" i="54"/>
  <c r="A40" i="54"/>
  <c r="A39" i="54"/>
  <c r="A35" i="54"/>
  <c r="A32" i="54"/>
  <c r="A31" i="54"/>
  <c r="A30" i="54"/>
  <c r="A29" i="54"/>
  <c r="A25" i="54"/>
  <c r="A24" i="54"/>
  <c r="A23" i="54"/>
  <c r="A22" i="54"/>
  <c r="A21" i="54"/>
  <c r="A20" i="54"/>
  <c r="A19" i="54"/>
  <c r="A18" i="54"/>
  <c r="A17" i="54"/>
  <c r="A10" i="54"/>
  <c r="A8" i="54"/>
  <c r="A7" i="54"/>
  <c r="A5" i="54"/>
  <c r="F102" i="5" l="1"/>
  <c r="E102" i="5"/>
  <c r="F84" i="5"/>
  <c r="E84" i="5"/>
  <c r="E67" i="9"/>
  <c r="D67" i="9"/>
  <c r="F345" i="9" l="1"/>
  <c r="G345" i="9"/>
  <c r="G339" i="9"/>
  <c r="G340" i="9" s="1"/>
  <c r="F339" i="9"/>
  <c r="G344" i="9"/>
  <c r="F344" i="9"/>
  <c r="G343" i="9"/>
  <c r="F343" i="9"/>
  <c r="D340" i="9"/>
  <c r="E340" i="9"/>
  <c r="E347" i="9"/>
  <c r="D347" i="9"/>
  <c r="D335" i="9"/>
  <c r="E335" i="9"/>
  <c r="G347" i="9" l="1"/>
  <c r="G348" i="9" s="1"/>
  <c r="D223" i="9" s="1"/>
  <c r="E348" i="9"/>
  <c r="F347" i="9"/>
  <c r="E94" i="5" s="1"/>
  <c r="F340" i="9"/>
  <c r="E93" i="5" s="1"/>
  <c r="D348" i="9"/>
  <c r="F335" i="9"/>
  <c r="E92" i="5" s="1"/>
  <c r="F348" i="9" l="1"/>
  <c r="F155" i="5" l="1"/>
  <c r="F156" i="5"/>
  <c r="E156" i="5"/>
  <c r="E532" i="35"/>
  <c r="D532" i="35"/>
  <c r="F154" i="5"/>
  <c r="E155" i="5"/>
  <c r="E154" i="5"/>
  <c r="F144" i="5"/>
  <c r="F145" i="5"/>
  <c r="F146" i="5"/>
  <c r="E145" i="5"/>
  <c r="E146" i="5"/>
  <c r="E144" i="5"/>
  <c r="F138" i="5"/>
  <c r="F139" i="5"/>
  <c r="F140" i="5"/>
  <c r="E139" i="5"/>
  <c r="E140" i="5"/>
  <c r="E138" i="5"/>
  <c r="F19" i="5"/>
  <c r="E17" i="5" s="1"/>
  <c r="F40" i="5"/>
  <c r="F14" i="51" s="1"/>
  <c r="E40" i="5"/>
  <c r="D14" i="51" s="1"/>
  <c r="F61" i="5"/>
  <c r="F19" i="51" s="1"/>
  <c r="E61" i="5"/>
  <c r="D19" i="51" s="1"/>
  <c r="F52" i="5"/>
  <c r="E52" i="5"/>
  <c r="D276" i="9" l="1"/>
  <c r="E276" i="9"/>
  <c r="D274" i="9" l="1"/>
  <c r="F106" i="5"/>
  <c r="E106" i="5"/>
  <c r="E273" i="9"/>
  <c r="E22" i="9"/>
  <c r="E305" i="9" l="1"/>
  <c r="E306" i="9"/>
  <c r="D305" i="9"/>
  <c r="D306" i="9"/>
  <c r="E199" i="9"/>
  <c r="D199" i="9"/>
  <c r="E272" i="9"/>
  <c r="E274" i="9"/>
  <c r="E275" i="9"/>
  <c r="D272" i="9"/>
  <c r="D273" i="9"/>
  <c r="D275" i="9"/>
  <c r="E61" i="9" l="1"/>
  <c r="E62" i="9"/>
  <c r="D61" i="9"/>
  <c r="D62" i="9"/>
  <c r="E73" i="55" l="1"/>
  <c r="E74" i="55"/>
  <c r="D74" i="55"/>
  <c r="D73" i="55"/>
  <c r="E40" i="55"/>
  <c r="E41" i="55"/>
  <c r="E42" i="55"/>
  <c r="D42" i="55"/>
  <c r="D41" i="55"/>
  <c r="D40" i="55"/>
  <c r="E310" i="9"/>
  <c r="E311" i="9"/>
  <c r="E312" i="9"/>
  <c r="E313" i="9"/>
  <c r="E314" i="9"/>
  <c r="E315" i="9"/>
  <c r="E316" i="9"/>
  <c r="E317" i="9"/>
  <c r="E318" i="9"/>
  <c r="E319" i="9"/>
  <c r="D311" i="9"/>
  <c r="D312" i="9"/>
  <c r="D313" i="9"/>
  <c r="D314" i="9"/>
  <c r="D315" i="9"/>
  <c r="D316" i="9"/>
  <c r="D317" i="9"/>
  <c r="D318" i="9"/>
  <c r="D319" i="9"/>
  <c r="D310" i="9"/>
  <c r="E298" i="9"/>
  <c r="E299" i="9"/>
  <c r="E300" i="9"/>
  <c r="E301" i="9"/>
  <c r="E302" i="9"/>
  <c r="E303" i="9"/>
  <c r="E304" i="9"/>
  <c r="E307" i="9"/>
  <c r="D299" i="9"/>
  <c r="D300" i="9"/>
  <c r="D301" i="9"/>
  <c r="D302" i="9"/>
  <c r="D303" i="9"/>
  <c r="D304" i="9"/>
  <c r="D307" i="9"/>
  <c r="D298" i="9"/>
  <c r="E289" i="9"/>
  <c r="E290" i="9"/>
  <c r="E291" i="9"/>
  <c r="E292" i="9"/>
  <c r="E293" i="9"/>
  <c r="E294" i="9"/>
  <c r="D290" i="9"/>
  <c r="D291" i="9"/>
  <c r="D292" i="9"/>
  <c r="D293" i="9"/>
  <c r="D294" i="9"/>
  <c r="D289" i="9"/>
  <c r="E279" i="9"/>
  <c r="E280" i="9"/>
  <c r="E281" i="9"/>
  <c r="E282" i="9"/>
  <c r="E283" i="9"/>
  <c r="E284" i="9"/>
  <c r="E285" i="9"/>
  <c r="E286" i="9"/>
  <c r="D280" i="9"/>
  <c r="D281" i="9"/>
  <c r="D282" i="9"/>
  <c r="D283" i="9"/>
  <c r="D284" i="9"/>
  <c r="D285" i="9"/>
  <c r="D286" i="9"/>
  <c r="D279" i="9"/>
  <c r="E262" i="9"/>
  <c r="E263" i="9"/>
  <c r="E264" i="9"/>
  <c r="E265" i="9"/>
  <c r="E266" i="9"/>
  <c r="E267" i="9"/>
  <c r="E268" i="9"/>
  <c r="E269" i="9"/>
  <c r="E270" i="9"/>
  <c r="E271" i="9"/>
  <c r="D263" i="9"/>
  <c r="D264" i="9"/>
  <c r="D265" i="9"/>
  <c r="D266" i="9"/>
  <c r="D267" i="9"/>
  <c r="D268" i="9"/>
  <c r="D269" i="9"/>
  <c r="D270" i="9"/>
  <c r="D271" i="9"/>
  <c r="D262" i="9"/>
  <c r="E254" i="9"/>
  <c r="E255" i="9"/>
  <c r="E256" i="9"/>
  <c r="D255" i="9"/>
  <c r="D256" i="9"/>
  <c r="D254" i="9"/>
  <c r="E249" i="9"/>
  <c r="E250" i="9"/>
  <c r="E251" i="9"/>
  <c r="D250" i="9"/>
  <c r="D251" i="9"/>
  <c r="D249" i="9"/>
  <c r="E244" i="9"/>
  <c r="E245" i="9"/>
  <c r="E246" i="9"/>
  <c r="D245" i="9"/>
  <c r="D246" i="9"/>
  <c r="D244" i="9"/>
  <c r="E239" i="9"/>
  <c r="E240" i="9"/>
  <c r="E241" i="9"/>
  <c r="D240" i="9"/>
  <c r="D241" i="9"/>
  <c r="D239" i="9"/>
  <c r="E229" i="9"/>
  <c r="E230" i="9"/>
  <c r="D230" i="9"/>
  <c r="D229" i="9"/>
  <c r="E225" i="9"/>
  <c r="E226" i="9"/>
  <c r="D226" i="9"/>
  <c r="D225" i="9"/>
  <c r="E205" i="9"/>
  <c r="E206" i="9"/>
  <c r="E207" i="9"/>
  <c r="E208" i="9"/>
  <c r="E209" i="9"/>
  <c r="D206" i="9"/>
  <c r="D207" i="9"/>
  <c r="D208" i="9"/>
  <c r="D209" i="9"/>
  <c r="D205" i="9"/>
  <c r="E190" i="9"/>
  <c r="E192" i="9"/>
  <c r="E193" i="9"/>
  <c r="E194" i="9"/>
  <c r="E195" i="9"/>
  <c r="E196" i="9"/>
  <c r="E197" i="9"/>
  <c r="E198" i="9"/>
  <c r="E200" i="9"/>
  <c r="D192" i="9"/>
  <c r="D193" i="9"/>
  <c r="D194" i="9"/>
  <c r="D195" i="9"/>
  <c r="D196" i="9"/>
  <c r="D197" i="9"/>
  <c r="D198" i="9"/>
  <c r="D200" i="9"/>
  <c r="E164" i="9"/>
  <c r="E165" i="9"/>
  <c r="E166" i="9"/>
  <c r="D165" i="9"/>
  <c r="S24" i="60" s="1"/>
  <c r="M17" i="60" s="1"/>
  <c r="D166" i="9"/>
  <c r="S25" i="60" s="1"/>
  <c r="D164" i="9"/>
  <c r="E137" i="9"/>
  <c r="E138" i="9"/>
  <c r="E139" i="9"/>
  <c r="D138" i="9"/>
  <c r="D139" i="9"/>
  <c r="D137" i="9"/>
  <c r="E130" i="9"/>
  <c r="E131" i="9"/>
  <c r="E132" i="9"/>
  <c r="E133" i="9"/>
  <c r="D131" i="9"/>
  <c r="D132" i="9"/>
  <c r="D133" i="9"/>
  <c r="D130" i="9"/>
  <c r="E117" i="9"/>
  <c r="E118" i="9"/>
  <c r="E119" i="9"/>
  <c r="D118" i="9"/>
  <c r="D119" i="9"/>
  <c r="D117" i="9"/>
  <c r="E114" i="9"/>
  <c r="E115" i="9"/>
  <c r="D115" i="9"/>
  <c r="D114" i="9"/>
  <c r="E96" i="9"/>
  <c r="E97" i="9"/>
  <c r="E98" i="9"/>
  <c r="D97" i="9"/>
  <c r="D98" i="9"/>
  <c r="D96" i="9"/>
  <c r="E91" i="9"/>
  <c r="E92" i="9"/>
  <c r="E93" i="9"/>
  <c r="D92" i="9"/>
  <c r="D93" i="9"/>
  <c r="D91" i="9"/>
  <c r="E86" i="9"/>
  <c r="E87" i="9"/>
  <c r="E88" i="9"/>
  <c r="D87" i="9"/>
  <c r="D88" i="9"/>
  <c r="D86" i="9"/>
  <c r="E81" i="9"/>
  <c r="E82" i="9"/>
  <c r="E83" i="9"/>
  <c r="D82" i="9"/>
  <c r="D83" i="9"/>
  <c r="D81" i="9"/>
  <c r="E75" i="9"/>
  <c r="D75" i="9"/>
  <c r="D73" i="9"/>
  <c r="E70" i="9"/>
  <c r="D70" i="9"/>
  <c r="E54" i="9"/>
  <c r="E55" i="9"/>
  <c r="E56" i="9"/>
  <c r="E57" i="9"/>
  <c r="E58" i="9"/>
  <c r="E59" i="9"/>
  <c r="E60" i="9"/>
  <c r="E63" i="9"/>
  <c r="D55" i="9"/>
  <c r="D56" i="9"/>
  <c r="D57" i="9"/>
  <c r="D58" i="9"/>
  <c r="D59" i="9"/>
  <c r="D60" i="9"/>
  <c r="D63" i="9"/>
  <c r="D54" i="9"/>
  <c r="E50" i="9"/>
  <c r="E51" i="9"/>
  <c r="D51" i="9"/>
  <c r="D50" i="9"/>
  <c r="E43" i="9"/>
  <c r="E44" i="9"/>
  <c r="E45" i="9"/>
  <c r="E46" i="9"/>
  <c r="E47" i="9"/>
  <c r="D44" i="9"/>
  <c r="D45" i="9"/>
  <c r="D46" i="9"/>
  <c r="D47" i="9"/>
  <c r="D43" i="9"/>
  <c r="E34" i="9"/>
  <c r="E35" i="9"/>
  <c r="E36" i="9"/>
  <c r="E37" i="9"/>
  <c r="E38" i="9"/>
  <c r="E39" i="9"/>
  <c r="E40" i="9"/>
  <c r="D35" i="9"/>
  <c r="D36" i="9"/>
  <c r="D37" i="9"/>
  <c r="D38" i="9"/>
  <c r="D39" i="9"/>
  <c r="D40" i="9"/>
  <c r="D34" i="9"/>
  <c r="E32" i="9"/>
  <c r="E9" i="55" s="1"/>
  <c r="D32" i="9"/>
  <c r="D9" i="55" s="1"/>
  <c r="E28" i="9"/>
  <c r="E29" i="9"/>
  <c r="E30" i="9"/>
  <c r="D29" i="9"/>
  <c r="D30" i="9"/>
  <c r="D28" i="9"/>
  <c r="E19" i="54"/>
  <c r="D19" i="54"/>
  <c r="E2" i="54"/>
  <c r="D2" i="54"/>
  <c r="E385" i="35"/>
  <c r="E97" i="54" s="1"/>
  <c r="D385" i="35"/>
  <c r="D97" i="54" s="1"/>
  <c r="E373" i="35"/>
  <c r="E96" i="54" s="1"/>
  <c r="D373" i="35"/>
  <c r="D96" i="54" s="1"/>
  <c r="E360" i="35"/>
  <c r="E94" i="54" s="1"/>
  <c r="D360" i="35"/>
  <c r="D94" i="54" s="1"/>
  <c r="E352" i="35"/>
  <c r="E93" i="54" s="1"/>
  <c r="D352" i="35"/>
  <c r="D93" i="54" s="1"/>
  <c r="E342" i="35"/>
  <c r="E92" i="54" s="1"/>
  <c r="D342" i="35"/>
  <c r="D92" i="54" s="1"/>
  <c r="D394" i="35"/>
  <c r="D100" i="54" s="1"/>
  <c r="D101" i="54" s="1"/>
  <c r="H19" i="3" s="1"/>
  <c r="E394" i="35"/>
  <c r="E100" i="54" s="1"/>
  <c r="E101" i="54" s="1"/>
  <c r="I19" i="3" s="1"/>
  <c r="E322" i="35"/>
  <c r="D322" i="35"/>
  <c r="D88" i="54" s="1"/>
  <c r="E317" i="35"/>
  <c r="E87" i="54" s="1"/>
  <c r="D317" i="35"/>
  <c r="D87" i="54" s="1"/>
  <c r="E312" i="35"/>
  <c r="E86" i="54" s="1"/>
  <c r="D312" i="35"/>
  <c r="D86" i="54" s="1"/>
  <c r="E307" i="35"/>
  <c r="E85" i="54" s="1"/>
  <c r="D307" i="35"/>
  <c r="D85" i="54" s="1"/>
  <c r="E289" i="35"/>
  <c r="D289" i="35"/>
  <c r="E282" i="35"/>
  <c r="D282" i="35"/>
  <c r="E252" i="35"/>
  <c r="D252" i="35"/>
  <c r="E171" i="35"/>
  <c r="E48" i="54" s="1"/>
  <c r="E19" i="3" s="1"/>
  <c r="D171" i="35"/>
  <c r="D48" i="54" s="1"/>
  <c r="D19" i="3" s="1"/>
  <c r="E166" i="35"/>
  <c r="E47" i="54" s="1"/>
  <c r="E18" i="3" s="1"/>
  <c r="D166" i="35"/>
  <c r="D47" i="54" s="1"/>
  <c r="D18" i="3" s="1"/>
  <c r="E151" i="35"/>
  <c r="E40" i="54" s="1"/>
  <c r="D151" i="35"/>
  <c r="D40" i="54" s="1"/>
  <c r="E146" i="35"/>
  <c r="E39" i="54" s="1"/>
  <c r="D146" i="35"/>
  <c r="D39" i="54" s="1"/>
  <c r="E130" i="35"/>
  <c r="E32" i="54" s="1"/>
  <c r="D130" i="35"/>
  <c r="D32" i="54" s="1"/>
  <c r="E125" i="35"/>
  <c r="E31" i="54" s="1"/>
  <c r="D125" i="35"/>
  <c r="D31" i="54" s="1"/>
  <c r="E120" i="35"/>
  <c r="E30" i="54" s="1"/>
  <c r="D120" i="35"/>
  <c r="D30" i="54" s="1"/>
  <c r="E115" i="35"/>
  <c r="E29" i="54" s="1"/>
  <c r="D115" i="35"/>
  <c r="D29" i="54" s="1"/>
  <c r="E107" i="35"/>
  <c r="D107" i="35"/>
  <c r="E102" i="35"/>
  <c r="E24" i="54" s="1"/>
  <c r="D102" i="35"/>
  <c r="D24" i="54" s="1"/>
  <c r="E95" i="35"/>
  <c r="E23" i="54" s="1"/>
  <c r="D95" i="35"/>
  <c r="D23" i="54" s="1"/>
  <c r="E83" i="35"/>
  <c r="E22" i="54" s="1"/>
  <c r="D83" i="35"/>
  <c r="D22" i="54" s="1"/>
  <c r="E79" i="35"/>
  <c r="E21" i="54" s="1"/>
  <c r="D79" i="35"/>
  <c r="D21" i="54" s="1"/>
  <c r="E72" i="35"/>
  <c r="E20" i="54" s="1"/>
  <c r="D72" i="35"/>
  <c r="D20" i="54" s="1"/>
  <c r="E62" i="35"/>
  <c r="E18" i="54" s="1"/>
  <c r="D62" i="35"/>
  <c r="D18" i="54" s="1"/>
  <c r="O17" i="60" l="1"/>
  <c r="D25" i="54"/>
  <c r="D26" i="54" s="1"/>
  <c r="D12" i="3" s="1"/>
  <c r="D108" i="35"/>
  <c r="E25" i="54"/>
  <c r="E108" i="35"/>
  <c r="D257" i="9"/>
  <c r="D82" i="55" s="1"/>
  <c r="E88" i="54"/>
  <c r="E89" i="54" s="1"/>
  <c r="I17" i="3" s="1"/>
  <c r="E323" i="35"/>
  <c r="D52" i="9"/>
  <c r="D12" i="55" s="1"/>
  <c r="D71" i="9"/>
  <c r="D89" i="9"/>
  <c r="D20" i="55" s="1"/>
  <c r="E227" i="9"/>
  <c r="E70" i="55" s="1"/>
  <c r="E231" i="9"/>
  <c r="E242" i="9"/>
  <c r="E79" i="55" s="1"/>
  <c r="E247" i="9"/>
  <c r="E80" i="55" s="1"/>
  <c r="E252" i="9"/>
  <c r="E81" i="55" s="1"/>
  <c r="E257" i="9"/>
  <c r="E82" i="55" s="1"/>
  <c r="E69" i="54"/>
  <c r="E70" i="54" s="1"/>
  <c r="I10" i="3" s="1"/>
  <c r="D69" i="54"/>
  <c r="D70" i="54" s="1"/>
  <c r="H10" i="3" s="1"/>
  <c r="D31" i="9"/>
  <c r="D8" i="55" s="1"/>
  <c r="E52" i="9"/>
  <c r="E12" i="55" s="1"/>
  <c r="D76" i="9"/>
  <c r="D15" i="55" s="1"/>
  <c r="E76" i="9"/>
  <c r="E15" i="55" s="1"/>
  <c r="D84" i="9"/>
  <c r="D19" i="55" s="1"/>
  <c r="E84" i="9"/>
  <c r="E19" i="55" s="1"/>
  <c r="E41" i="9"/>
  <c r="E10" i="55" s="1"/>
  <c r="D64" i="9"/>
  <c r="D13" i="55" s="1"/>
  <c r="D94" i="9"/>
  <c r="D21" i="55" s="1"/>
  <c r="E120" i="9"/>
  <c r="E29" i="55" s="1"/>
  <c r="E32" i="55" s="1"/>
  <c r="E15" i="50" s="1"/>
  <c r="D140" i="9"/>
  <c r="D39" i="55" s="1"/>
  <c r="E140" i="9"/>
  <c r="E39" i="55" s="1"/>
  <c r="E64" i="9"/>
  <c r="E13" i="55" s="1"/>
  <c r="E31" i="9"/>
  <c r="E8" i="55" s="1"/>
  <c r="E48" i="9"/>
  <c r="E11" i="55" s="1"/>
  <c r="E71" i="9"/>
  <c r="D48" i="9"/>
  <c r="D11" i="55" s="1"/>
  <c r="D41" i="9"/>
  <c r="D10" i="55" s="1"/>
  <c r="D120" i="9"/>
  <c r="D29" i="55" s="1"/>
  <c r="D32" i="55" s="1"/>
  <c r="D15" i="50" s="1"/>
  <c r="E135" i="9"/>
  <c r="E38" i="55" s="1"/>
  <c r="D277" i="9"/>
  <c r="D86" i="55" s="1"/>
  <c r="E277" i="9"/>
  <c r="E86" i="55" s="1"/>
  <c r="D287" i="9"/>
  <c r="D87" i="55" s="1"/>
  <c r="E287" i="9"/>
  <c r="E87" i="55" s="1"/>
  <c r="D295" i="9"/>
  <c r="D88" i="55" s="1"/>
  <c r="E295" i="9"/>
  <c r="E88" i="55" s="1"/>
  <c r="D308" i="9"/>
  <c r="D90" i="55" s="1"/>
  <c r="E308" i="9"/>
  <c r="E90" i="55" s="1"/>
  <c r="D320" i="9"/>
  <c r="D91" i="55" s="1"/>
  <c r="E320" i="9"/>
  <c r="E91" i="55" s="1"/>
  <c r="E89" i="9"/>
  <c r="E20" i="55" s="1"/>
  <c r="E94" i="9"/>
  <c r="E21" i="55" s="1"/>
  <c r="D135" i="9"/>
  <c r="D38" i="55" s="1"/>
  <c r="E99" i="9"/>
  <c r="E22" i="55" s="1"/>
  <c r="D202" i="9"/>
  <c r="D67" i="55" s="1"/>
  <c r="D210" i="9"/>
  <c r="D68" i="55" s="1"/>
  <c r="D242" i="9"/>
  <c r="D79" i="55" s="1"/>
  <c r="D247" i="9"/>
  <c r="D80" i="55" s="1"/>
  <c r="D252" i="9"/>
  <c r="D81" i="55" s="1"/>
  <c r="D99" i="9"/>
  <c r="D22" i="55" s="1"/>
  <c r="E202" i="9"/>
  <c r="E67" i="55" s="1"/>
  <c r="E210" i="9"/>
  <c r="E68" i="55" s="1"/>
  <c r="D221" i="9"/>
  <c r="D69" i="55" s="1"/>
  <c r="E221" i="9"/>
  <c r="D231" i="9"/>
  <c r="D80" i="54"/>
  <c r="H15" i="3" s="1"/>
  <c r="E81" i="54"/>
  <c r="I16" i="3" s="1"/>
  <c r="E79" i="54"/>
  <c r="I14" i="3" s="1"/>
  <c r="D79" i="54"/>
  <c r="H14" i="3" s="1"/>
  <c r="D81" i="54"/>
  <c r="H16" i="3" s="1"/>
  <c r="E80" i="54"/>
  <c r="I15" i="3" s="1"/>
  <c r="E98" i="54"/>
  <c r="I18" i="3" s="1"/>
  <c r="D98" i="54"/>
  <c r="H18" i="3" s="1"/>
  <c r="D89" i="54"/>
  <c r="H17" i="3" s="1"/>
  <c r="D33" i="54"/>
  <c r="D13" i="3" s="1"/>
  <c r="D49" i="54"/>
  <c r="E49" i="54"/>
  <c r="D41" i="54"/>
  <c r="D15" i="3" s="1"/>
  <c r="E41" i="54"/>
  <c r="E15" i="3" s="1"/>
  <c r="E33" i="54"/>
  <c r="E13" i="3" s="1"/>
  <c r="E26" i="54"/>
  <c r="E12" i="3" s="1"/>
  <c r="E386" i="35"/>
  <c r="D386" i="35"/>
  <c r="D323" i="35"/>
  <c r="E300" i="35"/>
  <c r="D300" i="35"/>
  <c r="E172" i="35"/>
  <c r="D172" i="35"/>
  <c r="D152" i="35"/>
  <c r="E152" i="35"/>
  <c r="E131" i="35"/>
  <c r="D131" i="35"/>
  <c r="F76" i="5"/>
  <c r="E76" i="5"/>
  <c r="E235" i="9" l="1"/>
  <c r="E83" i="55"/>
  <c r="E29" i="50" s="1"/>
  <c r="E14" i="55"/>
  <c r="E16" i="55" s="1"/>
  <c r="E12" i="50" s="1"/>
  <c r="E77" i="9"/>
  <c r="D14" i="55"/>
  <c r="D16" i="55" s="1"/>
  <c r="D77" i="9"/>
  <c r="E71" i="55"/>
  <c r="D100" i="9"/>
  <c r="D71" i="55"/>
  <c r="E258" i="9"/>
  <c r="D44" i="55"/>
  <c r="D18" i="50" s="1"/>
  <c r="D146" i="9"/>
  <c r="E44" i="55"/>
  <c r="E18" i="50" s="1"/>
  <c r="D321" i="9"/>
  <c r="E146" i="9"/>
  <c r="E321" i="9"/>
  <c r="E100" i="9"/>
  <c r="E23" i="55" s="1"/>
  <c r="E13" i="50" s="1"/>
  <c r="D83" i="55"/>
  <c r="D29" i="50" s="1"/>
  <c r="S22" i="60" s="1"/>
  <c r="D92" i="55"/>
  <c r="D30" i="50" s="1"/>
  <c r="S23" i="60" s="1"/>
  <c r="E69" i="55"/>
  <c r="E92" i="55"/>
  <c r="E30" i="50" s="1"/>
  <c r="D258" i="9"/>
  <c r="E82" i="54"/>
  <c r="D82" i="54"/>
  <c r="D12" i="50" l="1"/>
  <c r="D23" i="55"/>
  <c r="E72" i="55"/>
  <c r="E76" i="55" s="1"/>
  <c r="E28" i="50" s="1"/>
  <c r="D6" i="9"/>
  <c r="E6" i="9"/>
  <c r="D7" i="9"/>
  <c r="E7" i="9"/>
  <c r="D8" i="9"/>
  <c r="E8" i="9"/>
  <c r="D9" i="9"/>
  <c r="E9" i="9"/>
  <c r="D10" i="9"/>
  <c r="E10" i="9"/>
  <c r="D11" i="9"/>
  <c r="E11" i="9"/>
  <c r="D12" i="9"/>
  <c r="E12" i="9"/>
  <c r="D13" i="9"/>
  <c r="E13" i="9"/>
  <c r="D14" i="9"/>
  <c r="E14" i="9"/>
  <c r="D15" i="9"/>
  <c r="E15" i="9"/>
  <c r="D16" i="9"/>
  <c r="E16" i="9"/>
  <c r="D17" i="9"/>
  <c r="E17" i="9"/>
  <c r="D18" i="9"/>
  <c r="E18" i="9"/>
  <c r="D19" i="9"/>
  <c r="E19" i="9"/>
  <c r="D20" i="9"/>
  <c r="E20" i="9"/>
  <c r="E21" i="9"/>
  <c r="D23" i="9"/>
  <c r="E23" i="9"/>
  <c r="E66" i="54"/>
  <c r="E21" i="3" s="1"/>
  <c r="D66" i="54"/>
  <c r="D21" i="3" s="1"/>
  <c r="E502" i="35"/>
  <c r="E121" i="54" s="1"/>
  <c r="D502" i="35"/>
  <c r="D121" i="54" s="1"/>
  <c r="E498" i="35"/>
  <c r="E120" i="54" s="1"/>
  <c r="D498" i="35"/>
  <c r="D120" i="54" s="1"/>
  <c r="E494" i="35"/>
  <c r="E119" i="54" s="1"/>
  <c r="D494" i="35"/>
  <c r="D119" i="54" s="1"/>
  <c r="E487" i="35"/>
  <c r="E118" i="54" s="1"/>
  <c r="D487" i="35"/>
  <c r="D118" i="54" s="1"/>
  <c r="E482" i="35"/>
  <c r="E117" i="54" s="1"/>
  <c r="D482" i="35"/>
  <c r="D117" i="54" s="1"/>
  <c r="D13" i="50" l="1"/>
  <c r="E122" i="54"/>
  <c r="I21" i="3" s="1"/>
  <c r="D122" i="54"/>
  <c r="H21" i="3" s="1"/>
  <c r="D503" i="35"/>
  <c r="E503" i="35"/>
  <c r="A4" i="51" l="1"/>
  <c r="A3" i="63" s="1"/>
  <c r="A3" i="51"/>
  <c r="A2" i="63" s="1"/>
  <c r="A2" i="51"/>
  <c r="A4" i="50"/>
  <c r="A3" i="50"/>
  <c r="A5" i="3"/>
  <c r="A4" i="3"/>
  <c r="A2" i="50"/>
  <c r="A3" i="3"/>
  <c r="A16" i="63" l="1"/>
  <c r="A1" i="63"/>
  <c r="E172" i="9"/>
  <c r="E173" i="9"/>
  <c r="E174" i="9"/>
  <c r="E175" i="9"/>
  <c r="E176" i="9"/>
  <c r="D172" i="9"/>
  <c r="D173" i="9"/>
  <c r="D174" i="9"/>
  <c r="D175" i="9"/>
  <c r="D176" i="9"/>
  <c r="E5" i="9"/>
  <c r="E24" i="9" s="1"/>
  <c r="D5" i="9"/>
  <c r="D24" i="9" l="1"/>
  <c r="O8" i="60" s="1"/>
  <c r="O9" i="60" s="1"/>
  <c r="O12" i="60" s="1"/>
  <c r="D178" i="9"/>
  <c r="E178" i="9"/>
  <c r="E194" i="35"/>
  <c r="E55" i="54" s="1"/>
  <c r="D194" i="35"/>
  <c r="D55" i="54" s="1"/>
  <c r="E190" i="35"/>
  <c r="E54" i="54" s="1"/>
  <c r="D190" i="35"/>
  <c r="D54" i="54" s="1"/>
  <c r="E108" i="54" l="1"/>
  <c r="D108" i="54"/>
  <c r="E176" i="35"/>
  <c r="E52" i="54" s="1"/>
  <c r="D176" i="35"/>
  <c r="D52" i="54" s="1"/>
  <c r="O10" i="60" s="1"/>
  <c r="D261" i="35"/>
  <c r="E261" i="35"/>
  <c r="F99" i="5"/>
  <c r="E99" i="5"/>
  <c r="F47" i="5"/>
  <c r="E47" i="5"/>
  <c r="F9" i="5"/>
  <c r="E6" i="5" s="1"/>
  <c r="E9" i="5" s="1"/>
  <c r="E153" i="9"/>
  <c r="D153" i="9"/>
  <c r="D47" i="55" s="1"/>
  <c r="D48" i="55" s="1"/>
  <c r="D19" i="50" s="1"/>
  <c r="E222" i="35"/>
  <c r="E61" i="54" s="1"/>
  <c r="D222" i="35"/>
  <c r="D61" i="54" s="1"/>
  <c r="F39" i="51" l="1"/>
  <c r="E47" i="55"/>
  <c r="E48" i="55" s="1"/>
  <c r="E19" i="50" s="1"/>
  <c r="D72" i="54"/>
  <c r="D73" i="54" s="1"/>
  <c r="H11" i="3" s="1"/>
  <c r="E72" i="54"/>
  <c r="E73" i="54" s="1"/>
  <c r="I11" i="3" s="1"/>
  <c r="F23" i="51"/>
  <c r="E161" i="9" l="1"/>
  <c r="E52" i="55" s="1"/>
  <c r="E53" i="55" s="1"/>
  <c r="E23" i="50" s="1"/>
  <c r="D161" i="9"/>
  <c r="D52" i="55" s="1"/>
  <c r="D53" i="55" s="1"/>
  <c r="D23" i="50" s="1"/>
  <c r="S17" i="60" s="1"/>
  <c r="D54" i="35" l="1"/>
  <c r="E54" i="35"/>
  <c r="D13" i="54" l="1"/>
  <c r="D14" i="54" s="1"/>
  <c r="D11" i="3" s="1"/>
  <c r="E13" i="54"/>
  <c r="E14" i="54" s="1"/>
  <c r="E11" i="3" s="1"/>
  <c r="E427" i="35"/>
  <c r="E104" i="54" s="1"/>
  <c r="D427" i="35"/>
  <c r="D104" i="54" s="1"/>
  <c r="E325" i="9"/>
  <c r="E326" i="9"/>
  <c r="E327" i="9"/>
  <c r="E328" i="9"/>
  <c r="E324" i="9"/>
  <c r="D325" i="9"/>
  <c r="D326" i="9"/>
  <c r="D327" i="9"/>
  <c r="D328" i="9"/>
  <c r="D324" i="9"/>
  <c r="E125" i="9"/>
  <c r="D125" i="9"/>
  <c r="F193" i="5"/>
  <c r="E193" i="5"/>
  <c r="E194" i="5" s="1"/>
  <c r="F194" i="5" l="1"/>
  <c r="F43" i="51" s="1"/>
  <c r="D181" i="9"/>
  <c r="E7" i="50"/>
  <c r="D7" i="50"/>
  <c r="B25" i="3"/>
  <c r="G32" i="3"/>
  <c r="G33" i="3"/>
  <c r="G25" i="3"/>
  <c r="G26" i="3"/>
  <c r="G27" i="3"/>
  <c r="G28" i="3"/>
  <c r="G29" i="3"/>
  <c r="G31" i="3"/>
  <c r="D48" i="50"/>
  <c r="D49" i="50"/>
  <c r="D47" i="50"/>
  <c r="D41" i="50"/>
  <c r="F22" i="51" l="1"/>
  <c r="D22" i="51"/>
  <c r="F15" i="51" l="1"/>
  <c r="D15" i="51"/>
  <c r="E329" i="9" l="1"/>
  <c r="D329" i="9"/>
  <c r="E186" i="9"/>
  <c r="D186" i="9"/>
  <c r="E63" i="55" l="1"/>
  <c r="E64" i="55" s="1"/>
  <c r="E27" i="50" s="1"/>
  <c r="E94" i="55"/>
  <c r="E95" i="55" s="1"/>
  <c r="E31" i="50" s="1"/>
  <c r="D63" i="55"/>
  <c r="D64" i="55" s="1"/>
  <c r="D27" i="50" s="1"/>
  <c r="S20" i="60" s="1"/>
  <c r="D94" i="55"/>
  <c r="D95" i="55" s="1"/>
  <c r="D31" i="50" s="1"/>
  <c r="E2" i="35"/>
  <c r="E2" i="55" s="1"/>
  <c r="D2" i="35"/>
  <c r="D2" i="55" s="1"/>
  <c r="E2" i="9" l="1"/>
  <c r="F2" i="5"/>
  <c r="E2" i="5"/>
  <c r="D2" i="9"/>
  <c r="E87" i="5" l="1"/>
  <c r="D21" i="51" s="1"/>
  <c r="F87" i="5"/>
  <c r="F21" i="51" s="1"/>
  <c r="F14" i="5" l="1"/>
  <c r="E11" i="5" s="1"/>
  <c r="E14" i="5" s="1"/>
  <c r="D104" i="9" l="1"/>
  <c r="D105" i="9"/>
  <c r="D107" i="9"/>
  <c r="D108" i="9"/>
  <c r="D123" i="9"/>
  <c r="D124" i="9"/>
  <c r="D59" i="55" l="1"/>
  <c r="D61" i="55" s="1"/>
  <c r="D25" i="50" s="1"/>
  <c r="S19" i="60" s="1"/>
  <c r="E129" i="5"/>
  <c r="D40" i="51" s="1"/>
  <c r="F129" i="5"/>
  <c r="F40" i="51" s="1"/>
  <c r="E122" i="5"/>
  <c r="D38" i="51" s="1"/>
  <c r="F122" i="5"/>
  <c r="F38" i="51" s="1"/>
  <c r="E172" i="5"/>
  <c r="F172" i="5"/>
  <c r="E167" i="5"/>
  <c r="F167" i="5"/>
  <c r="F35" i="51"/>
  <c r="F36" i="51" s="1"/>
  <c r="D20" i="51"/>
  <c r="F20" i="51"/>
  <c r="F24" i="51" s="1"/>
  <c r="F28" i="5"/>
  <c r="E19" i="5"/>
  <c r="D167" i="9"/>
  <c r="D39" i="51"/>
  <c r="D126" i="9"/>
  <c r="D34" i="55" s="1"/>
  <c r="D109" i="9"/>
  <c r="D25" i="55" s="1"/>
  <c r="D130" i="54"/>
  <c r="E130" i="54"/>
  <c r="D523" i="35"/>
  <c r="E523" i="35"/>
  <c r="D517" i="35"/>
  <c r="E517" i="35"/>
  <c r="D510" i="35"/>
  <c r="E510" i="35"/>
  <c r="D470" i="35"/>
  <c r="D111" i="54" s="1"/>
  <c r="E470" i="35"/>
  <c r="E111" i="54" s="1"/>
  <c r="D465" i="35"/>
  <c r="D110" i="54" s="1"/>
  <c r="E465" i="35"/>
  <c r="E110" i="54" s="1"/>
  <c r="D460" i="35"/>
  <c r="D109" i="54" s="1"/>
  <c r="E460" i="35"/>
  <c r="E109" i="54" s="1"/>
  <c r="D443" i="35"/>
  <c r="D107" i="54" s="1"/>
  <c r="E443" i="35"/>
  <c r="E107" i="54" s="1"/>
  <c r="D439" i="35"/>
  <c r="D106" i="54" s="1"/>
  <c r="E439" i="35"/>
  <c r="E106" i="54" s="1"/>
  <c r="D432" i="35"/>
  <c r="D105" i="54" s="1"/>
  <c r="E432" i="35"/>
  <c r="E105" i="54" s="1"/>
  <c r="D267" i="35"/>
  <c r="E267" i="35"/>
  <c r="D214" i="35"/>
  <c r="D60" i="54" s="1"/>
  <c r="E214" i="35"/>
  <c r="E60" i="54" s="1"/>
  <c r="D211" i="35"/>
  <c r="D59" i="54" s="1"/>
  <c r="E211" i="35"/>
  <c r="E59" i="54" s="1"/>
  <c r="D208" i="35"/>
  <c r="D58" i="54" s="1"/>
  <c r="E208" i="35"/>
  <c r="E58" i="54" s="1"/>
  <c r="D200" i="35"/>
  <c r="D56" i="54" s="1"/>
  <c r="E200" i="35"/>
  <c r="E56" i="54" s="1"/>
  <c r="D181" i="35"/>
  <c r="D53" i="54" s="1"/>
  <c r="E181" i="35"/>
  <c r="E53" i="54" s="1"/>
  <c r="D158" i="35"/>
  <c r="E158" i="35"/>
  <c r="D140" i="35"/>
  <c r="D35" i="54" s="1"/>
  <c r="D36" i="54" s="1"/>
  <c r="D14" i="3" s="1"/>
  <c r="D28" i="35"/>
  <c r="E28" i="35"/>
  <c r="D20" i="35"/>
  <c r="D8" i="54" s="1"/>
  <c r="E20" i="35"/>
  <c r="E8" i="54" s="1"/>
  <c r="D15" i="35"/>
  <c r="D7" i="54" s="1"/>
  <c r="D9" i="35"/>
  <c r="D5" i="54" s="1"/>
  <c r="E9" i="35"/>
  <c r="E5" i="54" s="1"/>
  <c r="D4" i="55" l="1"/>
  <c r="D5" i="55" s="1"/>
  <c r="D10" i="50" s="1"/>
  <c r="E26" i="5"/>
  <c r="E28" i="5" s="1"/>
  <c r="E533" i="35"/>
  <c r="D533" i="35"/>
  <c r="E10" i="54"/>
  <c r="D10" i="54"/>
  <c r="D11" i="54" s="1"/>
  <c r="D10" i="3" s="1"/>
  <c r="D30" i="35"/>
  <c r="D26" i="55"/>
  <c r="D14" i="50" s="1"/>
  <c r="D35" i="55"/>
  <c r="D16" i="50" s="1"/>
  <c r="E112" i="54"/>
  <c r="E113" i="54" s="1"/>
  <c r="I20" i="3" s="1"/>
  <c r="E475" i="35"/>
  <c r="D112" i="54"/>
  <c r="D113" i="54" s="1"/>
  <c r="H20" i="3" s="1"/>
  <c r="D475" i="35"/>
  <c r="E43" i="54"/>
  <c r="E44" i="54" s="1"/>
  <c r="E16" i="3" s="1"/>
  <c r="E75" i="54"/>
  <c r="E76" i="54" s="1"/>
  <c r="I12" i="3" s="1"/>
  <c r="F135" i="5"/>
  <c r="E126" i="54"/>
  <c r="F142" i="5"/>
  <c r="E127" i="54"/>
  <c r="F148" i="5"/>
  <c r="E128" i="54"/>
  <c r="D43" i="54"/>
  <c r="D44" i="54" s="1"/>
  <c r="D16" i="3" s="1"/>
  <c r="D75" i="54"/>
  <c r="D76" i="54" s="1"/>
  <c r="H12" i="3" s="1"/>
  <c r="E135" i="5"/>
  <c r="D126" i="54"/>
  <c r="E142" i="5"/>
  <c r="D127" i="54"/>
  <c r="E148" i="5"/>
  <c r="D128" i="54"/>
  <c r="D55" i="55"/>
  <c r="D56" i="55" s="1"/>
  <c r="D24" i="50" s="1"/>
  <c r="S18" i="60" s="1"/>
  <c r="F157" i="5"/>
  <c r="E157" i="5"/>
  <c r="E174" i="5"/>
  <c r="D42" i="51" s="1"/>
  <c r="D43" i="51"/>
  <c r="F174" i="5"/>
  <c r="F42" i="51" s="1"/>
  <c r="D35" i="51"/>
  <c r="D36" i="51" s="1"/>
  <c r="O19" i="60" l="1"/>
  <c r="D20" i="50"/>
  <c r="E158" i="5"/>
  <c r="E159" i="5" s="1"/>
  <c r="D41" i="51" s="1"/>
  <c r="F158" i="5"/>
  <c r="F159" i="5" s="1"/>
  <c r="F41" i="51" s="1"/>
  <c r="F44" i="51" s="1"/>
  <c r="F45" i="51" s="1"/>
  <c r="D131" i="54"/>
  <c r="H22" i="3" s="1"/>
  <c r="H23" i="3" s="1"/>
  <c r="E131" i="54"/>
  <c r="I22" i="3" s="1"/>
  <c r="I23" i="3" s="1"/>
  <c r="D23" i="51"/>
  <c r="D24" i="51" s="1"/>
  <c r="O13" i="60" l="1"/>
  <c r="O14" i="60" s="1"/>
  <c r="D44" i="51"/>
  <c r="D45" i="51" s="1"/>
  <c r="E59" i="55" l="1"/>
  <c r="E61" i="55" s="1"/>
  <c r="E25" i="50" s="1"/>
  <c r="E123" i="9" l="1"/>
  <c r="E124" i="9"/>
  <c r="E107" i="9"/>
  <c r="E108" i="9"/>
  <c r="E105" i="9"/>
  <c r="E104" i="9"/>
  <c r="E15" i="35" l="1"/>
  <c r="E30" i="35" s="1"/>
  <c r="E7" i="54" l="1"/>
  <c r="E11" i="54" s="1"/>
  <c r="E10" i="3" s="1"/>
  <c r="E140" i="35"/>
  <c r="E35" i="54" s="1"/>
  <c r="E36" i="54" s="1"/>
  <c r="E14" i="3" s="1"/>
  <c r="E167" i="9"/>
  <c r="E55" i="55" s="1"/>
  <c r="E56" i="55" s="1"/>
  <c r="E24" i="50" s="1"/>
  <c r="E32" i="50" s="1"/>
  <c r="E126" i="9"/>
  <c r="E109" i="9"/>
  <c r="E25" i="55" l="1"/>
  <c r="E26" i="55" s="1"/>
  <c r="E14" i="50" s="1"/>
  <c r="E34" i="55"/>
  <c r="E35" i="55" s="1"/>
  <c r="E16" i="50" s="1"/>
  <c r="E4" i="55"/>
  <c r="E5" i="55" s="1"/>
  <c r="E10" i="50" s="1"/>
  <c r="E20" i="50" l="1"/>
  <c r="C22" i="12" l="1"/>
  <c r="A4" i="12"/>
  <c r="A3" i="12"/>
  <c r="A76" i="12"/>
  <c r="A75" i="12"/>
  <c r="E64" i="12"/>
  <c r="F50" i="12"/>
  <c r="E50" i="12"/>
  <c r="D50" i="12"/>
  <c r="C50" i="12"/>
  <c r="G49" i="12"/>
  <c r="G48" i="12"/>
  <c r="G47" i="12"/>
  <c r="G46" i="12"/>
  <c r="G45" i="12"/>
  <c r="G44" i="12"/>
  <c r="G43" i="12"/>
  <c r="G42" i="12"/>
  <c r="G41" i="12"/>
  <c r="G40" i="12"/>
  <c r="G39" i="12"/>
  <c r="G38" i="12"/>
  <c r="F36" i="12"/>
  <c r="E36" i="12"/>
  <c r="D36" i="12"/>
  <c r="C36" i="12"/>
  <c r="G35" i="12"/>
  <c r="G34" i="12"/>
  <c r="D62" i="12" s="1"/>
  <c r="G33" i="12"/>
  <c r="D61" i="12" s="1"/>
  <c r="G32" i="12"/>
  <c r="D60" i="12" s="1"/>
  <c r="G31" i="12"/>
  <c r="G30" i="12"/>
  <c r="G29" i="12"/>
  <c r="D57" i="12" s="1"/>
  <c r="G28" i="12"/>
  <c r="G27" i="12"/>
  <c r="G26" i="12"/>
  <c r="G25" i="12"/>
  <c r="G24" i="12"/>
  <c r="F22" i="12"/>
  <c r="E22" i="12"/>
  <c r="D22" i="12"/>
  <c r="G21" i="12"/>
  <c r="G20" i="12"/>
  <c r="G19" i="12"/>
  <c r="G18" i="12"/>
  <c r="G17" i="12"/>
  <c r="G16" i="12"/>
  <c r="G15" i="12"/>
  <c r="G14" i="12"/>
  <c r="G13" i="12"/>
  <c r="G12" i="12"/>
  <c r="G11" i="12"/>
  <c r="G10" i="12"/>
  <c r="D58" i="12" l="1"/>
  <c r="D63" i="12"/>
  <c r="D59" i="12"/>
  <c r="D54" i="12"/>
  <c r="D55" i="12"/>
  <c r="D56" i="12"/>
  <c r="D53" i="12"/>
  <c r="G22" i="12"/>
  <c r="G36" i="12"/>
  <c r="G50" i="12"/>
  <c r="D52" i="12"/>
  <c r="D64" i="12" l="1"/>
  <c r="D16" i="51" l="1"/>
  <c r="D17" i="51" s="1"/>
  <c r="F16" i="51"/>
  <c r="F17" i="51" s="1"/>
  <c r="D227" i="9"/>
  <c r="D70" i="55" l="1"/>
  <c r="D72" i="55" s="1"/>
  <c r="D76" i="55" s="1"/>
  <c r="D235" i="9"/>
  <c r="E34" i="50"/>
  <c r="E36" i="50" s="1"/>
  <c r="F23" i="5" s="1"/>
  <c r="D28" i="50" l="1"/>
  <c r="F22" i="5"/>
  <c r="F24" i="5" s="1"/>
  <c r="F29" i="5" s="1"/>
  <c r="D32" i="50" l="1"/>
  <c r="D34" i="50" s="1"/>
  <c r="D36" i="50" s="1"/>
  <c r="E23" i="5" s="1"/>
  <c r="S21" i="60"/>
  <c r="S26" i="60" s="1"/>
  <c r="S28" i="60" s="1"/>
  <c r="M18" i="60" s="1"/>
  <c r="E21" i="5" l="1"/>
  <c r="E22" i="5"/>
  <c r="O18" i="60" l="1"/>
  <c r="M23" i="60"/>
  <c r="E24" i="5"/>
  <c r="F9" i="51"/>
  <c r="F12" i="51" s="1"/>
  <c r="F25" i="51" s="1"/>
  <c r="H45" i="51" s="1"/>
  <c r="M24" i="60" l="1"/>
  <c r="O24" i="60" s="1"/>
  <c r="O23" i="60"/>
  <c r="E29" i="5"/>
  <c r="D9" i="51" s="1"/>
  <c r="D12" i="51" s="1"/>
  <c r="D25" i="51" s="1"/>
  <c r="C348" i="9"/>
  <c r="E223" i="35"/>
  <c r="E57" i="54"/>
  <c r="E62" i="54" s="1"/>
  <c r="E20" i="3" s="1"/>
  <c r="E23" i="3" s="1"/>
  <c r="K23" i="3" s="1"/>
  <c r="D223" i="35"/>
  <c r="D57" i="54"/>
  <c r="D62" i="54" s="1"/>
  <c r="D20" i="3" s="1"/>
  <c r="D23" i="3" s="1"/>
  <c r="J23" i="3" s="1"/>
  <c r="O38" i="60" l="1"/>
  <c r="O48" i="60" s="1"/>
  <c r="O51" i="60" s="1"/>
  <c r="O52" i="60" s="1"/>
  <c r="P54" i="60"/>
  <c r="P55" i="60" s="1"/>
  <c r="P56" i="60" s="1"/>
  <c r="O40" i="60"/>
  <c r="G47" i="51"/>
  <c r="G45" i="51"/>
</calcChain>
</file>

<file path=xl/sharedStrings.xml><?xml version="1.0" encoding="utf-8"?>
<sst xmlns="http://schemas.openxmlformats.org/spreadsheetml/2006/main" count="2993" uniqueCount="1984">
  <si>
    <t>Particulars</t>
  </si>
  <si>
    <t>Total</t>
  </si>
  <si>
    <t>Chartered Accountants</t>
  </si>
  <si>
    <t>Income</t>
  </si>
  <si>
    <t>Objects Related Revenue</t>
  </si>
  <si>
    <t>Administrative Expenses</t>
  </si>
  <si>
    <t>Depreciation</t>
  </si>
  <si>
    <t>Loans and Advances</t>
  </si>
  <si>
    <t>Investments</t>
  </si>
  <si>
    <t>Receivables</t>
  </si>
  <si>
    <t>Other Current Assets</t>
  </si>
  <si>
    <t>Interest &amp; Bank Charges</t>
  </si>
  <si>
    <t>Note</t>
  </si>
  <si>
    <t>Receipts</t>
  </si>
  <si>
    <t>Total Receipts</t>
  </si>
  <si>
    <t>Payments</t>
  </si>
  <si>
    <t>Capital Payments</t>
  </si>
  <si>
    <t>Total Payments</t>
  </si>
  <si>
    <t>As at 31.03.2025</t>
  </si>
  <si>
    <t>RECEIPTS</t>
  </si>
  <si>
    <t>TOTAL</t>
  </si>
  <si>
    <t>Religious Receipts</t>
  </si>
  <si>
    <t>Savings Bank Interest</t>
  </si>
  <si>
    <t>Interest on Fixed Deposits (Local FDs)</t>
  </si>
  <si>
    <t>Interest on Endowment Deposit</t>
  </si>
  <si>
    <t>a) GST Applicable</t>
  </si>
  <si>
    <t>AC</t>
  </si>
  <si>
    <t>GRANTS RECEIVED</t>
  </si>
  <si>
    <t>Others</t>
  </si>
  <si>
    <t>CAPITAL RECEIPTS</t>
  </si>
  <si>
    <t>A</t>
  </si>
  <si>
    <t>B</t>
  </si>
  <si>
    <t>GST Collection</t>
  </si>
  <si>
    <t>Employees Share of EPF &amp; ESI</t>
  </si>
  <si>
    <t>Sale of Fixed Assets</t>
  </si>
  <si>
    <t>Development &amp; Other  Fund</t>
  </si>
  <si>
    <t>Welfare Fund</t>
  </si>
  <si>
    <t>Corpus Donations</t>
  </si>
  <si>
    <t>TDS Refunds</t>
  </si>
  <si>
    <t>Other Capital Receipts</t>
  </si>
  <si>
    <t>Agricultural Income</t>
  </si>
  <si>
    <t>PAYMENTS</t>
  </si>
  <si>
    <t>OBJECT RELATED PAYMENTS</t>
  </si>
  <si>
    <t>CAPITAL PAYMENTS</t>
  </si>
  <si>
    <t>ADDITION OF FIXED ASSETS</t>
  </si>
  <si>
    <t xml:space="preserve">Land </t>
  </si>
  <si>
    <t>Land Development</t>
  </si>
  <si>
    <t>Well and Tubewell</t>
  </si>
  <si>
    <t>Office Complex</t>
  </si>
  <si>
    <t>Compound Wall</t>
  </si>
  <si>
    <t>Commercial Buildings</t>
  </si>
  <si>
    <t>Other Buildings</t>
  </si>
  <si>
    <t>Machinery and Equipments</t>
  </si>
  <si>
    <t>Generator</t>
  </si>
  <si>
    <t>Motor Vehicles</t>
  </si>
  <si>
    <t>Ambulance</t>
  </si>
  <si>
    <t>Sound System</t>
  </si>
  <si>
    <t>Furniture and Fixtures</t>
  </si>
  <si>
    <t>Books</t>
  </si>
  <si>
    <t>C</t>
  </si>
  <si>
    <t>Other Payments</t>
  </si>
  <si>
    <t>Interest on  Loan</t>
  </si>
  <si>
    <t>AGRICULTURE  EXPENSES</t>
  </si>
  <si>
    <t>Agricultural Expenses</t>
  </si>
  <si>
    <t>Cattle Expenses</t>
  </si>
  <si>
    <t>Balance as per Last Balance Sheet</t>
  </si>
  <si>
    <t>Add additions during the year</t>
  </si>
  <si>
    <t>CA</t>
  </si>
  <si>
    <t>PARTICULARS</t>
  </si>
  <si>
    <t>Balance as per last Balance Sheet</t>
  </si>
  <si>
    <t>D</t>
  </si>
  <si>
    <t xml:space="preserve">  As per Last Balance Sheet</t>
  </si>
  <si>
    <t xml:space="preserve">  Add: Surplus of the year</t>
  </si>
  <si>
    <t>As per Last Balance Sheet</t>
  </si>
  <si>
    <t>Sub Total</t>
  </si>
  <si>
    <t>E</t>
  </si>
  <si>
    <t>CLOSING STOCK</t>
  </si>
  <si>
    <t>CASH IN HAND</t>
  </si>
  <si>
    <t>Cash Balances</t>
  </si>
  <si>
    <t>CASH AT BANK</t>
  </si>
  <si>
    <t>BALANCES IN SB/CURRENT  ACCOUNTS</t>
  </si>
  <si>
    <t>Total Balances of SB/Current Accounts</t>
  </si>
  <si>
    <t>FIXED DEPOSITS</t>
  </si>
  <si>
    <t>Total of Fixed Deposits</t>
  </si>
  <si>
    <t>ENDOWMENT  FUND DEPOSITS</t>
  </si>
  <si>
    <t>Total of Endowment Deposits</t>
  </si>
  <si>
    <t>STOCK</t>
  </si>
  <si>
    <t>OBJECT RELATED REVENUE</t>
  </si>
  <si>
    <t>Closing Stock</t>
  </si>
  <si>
    <t>Opening Stock</t>
  </si>
  <si>
    <t>DATA SHEET</t>
  </si>
  <si>
    <t>Code No</t>
  </si>
  <si>
    <t>Name of the Institution</t>
  </si>
  <si>
    <t>Address</t>
  </si>
  <si>
    <t xml:space="preserve"> Contact No</t>
  </si>
  <si>
    <t>e mail iD</t>
  </si>
  <si>
    <t>Whether consolidated with MOSC Accounts</t>
  </si>
  <si>
    <t>YES/NO</t>
  </si>
  <si>
    <t>Financial Year</t>
  </si>
  <si>
    <t>PAN</t>
  </si>
  <si>
    <t>GST NO</t>
  </si>
  <si>
    <t>TAN</t>
  </si>
  <si>
    <t>(with Mobile No and e mail ID)</t>
  </si>
  <si>
    <t>Provide the name and address with account number of the Bank or Financial Institution</t>
  </si>
  <si>
    <t>OPENING STOCK</t>
  </si>
  <si>
    <t>Annexure 15</t>
  </si>
  <si>
    <t>Malankara Orthodox Syrian Church</t>
  </si>
  <si>
    <t>Month</t>
  </si>
  <si>
    <t>Rent of Parish Hall</t>
  </si>
  <si>
    <t>Rent of Commercial Building</t>
  </si>
  <si>
    <t>Other Services</t>
  </si>
  <si>
    <t>Other Sales</t>
  </si>
  <si>
    <t>Rate of GST</t>
  </si>
  <si>
    <t>GST TURNOVER</t>
  </si>
  <si>
    <t>OUTPUT TAX</t>
  </si>
  <si>
    <t>INPUT TAX CREDIT AVAILED</t>
  </si>
  <si>
    <t xml:space="preserve"> TAX PAYMENT DETAILS</t>
  </si>
  <si>
    <t>NET TAX PAYABLE</t>
  </si>
  <si>
    <t>TAX PAID</t>
  </si>
  <si>
    <t>Date of Filing GSTR 3B</t>
  </si>
  <si>
    <t>Remarks if any</t>
  </si>
  <si>
    <t>GST LIABILITY STATEMENT</t>
  </si>
  <si>
    <t xml:space="preserve">Amount </t>
  </si>
  <si>
    <t>Remarks</t>
  </si>
  <si>
    <t>Details of above Payment</t>
  </si>
  <si>
    <t>Interest / Late Fees Paid during the year</t>
  </si>
  <si>
    <t>Verified and Correct</t>
  </si>
  <si>
    <t>F O R M   N O.  10B</t>
  </si>
  <si>
    <t>( See Rule 16CC and  17B )</t>
  </si>
  <si>
    <t xml:space="preserve">Audit Report under clause (b) of the tenth proviso to clause (23C) of section 10 and sub-clause (ii) of clause (b) of sub-section (1) of section 12A of the Income Tax Act, 1961 in the case of a fund or Trust or Institution or any University or other educational institution or any hospital or other medical institution.  </t>
  </si>
  <si>
    <t>We have obtained all the information and explanations,  to the best of our knowledge and belief were necessary for the purposes of the audit.</t>
  </si>
  <si>
    <t xml:space="preserve"> In our opinion, proper books of account have been maitained at the Registered  office  of the above-named  fund or Trust or Institution or university or other educational institution or hospital or other medical institution at the address mentioned at serial number 1 of the annexure.  </t>
  </si>
  <si>
    <t>In our opinion and to the best of our information, and according to explanations given to us, the particulars given in the Annexure are true and Correct subject to the following observations or Qualifications.</t>
  </si>
  <si>
    <t>In our opinion and to the best of our information, and according to information given to us, the said accounts give a true and fair view :-</t>
  </si>
  <si>
    <t>Subject to the following observations/Qualifications</t>
  </si>
  <si>
    <t>The prescribed particulars are annexed hereto</t>
  </si>
  <si>
    <t>Schedules  attached</t>
  </si>
  <si>
    <t xml:space="preserve">                                                           </t>
  </si>
  <si>
    <t xml:space="preserve">         </t>
  </si>
  <si>
    <t xml:space="preserve">           </t>
  </si>
  <si>
    <t xml:space="preserve">    </t>
  </si>
  <si>
    <t xml:space="preserve">                      </t>
  </si>
  <si>
    <t>SCHEDULES ANNEXED TO FORM 10B</t>
  </si>
  <si>
    <t>Schedules</t>
  </si>
  <si>
    <t>Corpus</t>
  </si>
  <si>
    <t>Details of Corpus</t>
  </si>
  <si>
    <t>NIL</t>
  </si>
  <si>
    <t>FC</t>
  </si>
  <si>
    <t>Details of Foreign Contribution</t>
  </si>
  <si>
    <t>LB</t>
  </si>
  <si>
    <t>Details of Loans and Borrowings</t>
  </si>
  <si>
    <t>Details of Capital Assets Transferred</t>
  </si>
  <si>
    <t>Donation</t>
  </si>
  <si>
    <t>Details of Donation received for more than Rs 50000</t>
  </si>
  <si>
    <t>SP-d</t>
  </si>
  <si>
    <t xml:space="preserve">Details of  the services of the auditee are made available to the specified person during the previous year?  </t>
  </si>
  <si>
    <t>TDS Disallawable</t>
  </si>
  <si>
    <t xml:space="preserve">Details of amounts inadmissible amount disallowable under  thirteenth proviso to clause (23C) of section 10 or sub- section (1) of section 11 read with sub-clause (ia) of clause (a) of section 40:  </t>
  </si>
  <si>
    <t>TDS (b)</t>
  </si>
  <si>
    <t>Details of payment on which tax has been deducted but has not been paid on or before the due date specified in sub- section (1) of section 139</t>
  </si>
  <si>
    <t>40A(3)</t>
  </si>
  <si>
    <t xml:space="preserve">Details of  amount is  disallowable  under  thirteenth proviso to section 10(23C ) or Explanation 3 to sub-section (1) of section 11 read with sub-section (3) of section 40A   </t>
  </si>
  <si>
    <t>40A(3A)</t>
  </si>
  <si>
    <t xml:space="preserve"> Details of Amount disallowable under  thirteenth proviso to section 10(23C )/sub-section (1) of section 11 read with sub- section (3A) of section 40A  </t>
  </si>
  <si>
    <t>269SS</t>
  </si>
  <si>
    <t xml:space="preserve">Details of loan  or  deposit or any  specified sum taken, exceeding  the limit specified in section 269SS during the previous year  </t>
  </si>
  <si>
    <t>269ST</t>
  </si>
  <si>
    <t xml:space="preserve">Details of amount received exceeding the limit specified in section 269ST, from a person in a  day;  or  in  respect  of  a single  transaction;  or  in  respect  of  transactions  relating  to  one  event  or  occasion  from  a  person during the previous year?  </t>
  </si>
  <si>
    <t>269T</t>
  </si>
  <si>
    <t xml:space="preserve"> Details of  repayment of  any amount being loan or deposit or any specified advance exceeding the limit specified in section 269T, during the previous year?   </t>
  </si>
  <si>
    <t>TDS/TCS</t>
  </si>
  <si>
    <t xml:space="preserve">Schedule TDS/TCS    </t>
  </si>
  <si>
    <t xml:space="preserve">Interest on TDS/TCS   </t>
  </si>
  <si>
    <t xml:space="preserve">Other law  violation   </t>
  </si>
  <si>
    <t>DI</t>
  </si>
  <si>
    <t>Details of deemed application under  Explanation 1  to sub-section (1) of section 11 and deemed income under sub-section (1B) of section 11</t>
  </si>
  <si>
    <t>DA</t>
  </si>
  <si>
    <t>Details of accumulated income taxed in earlier assessment years as per sub-section (1B) of section 11</t>
  </si>
  <si>
    <t>The details of  accumulation</t>
  </si>
  <si>
    <t>ACA</t>
  </si>
  <si>
    <t>Details of accumulated income taxed in earlier assessment years under sub-section (3) of section 11</t>
  </si>
  <si>
    <t>Reference to Form 10B</t>
  </si>
  <si>
    <r>
      <rPr>
        <sz val="11"/>
        <color rgb="FF231F20"/>
        <rFont val="Times New Roman"/>
        <family val="1"/>
      </rPr>
      <t>(i)</t>
    </r>
  </si>
  <si>
    <t>Whether the books of account and other documents have been kept and maintained in the form and manner and at such place as prescribed under rule 17AA by the auditee</t>
  </si>
  <si>
    <t>Yes/No</t>
  </si>
  <si>
    <r>
      <rPr>
        <sz val="11"/>
        <color rgb="FF231F20"/>
        <rFont val="Times New Roman"/>
        <family val="1"/>
      </rPr>
      <t>(ii)</t>
    </r>
  </si>
  <si>
    <r>
      <rPr>
        <sz val="11"/>
        <color rgb="FF231F20"/>
        <rFont val="Times New Roman"/>
        <family val="1"/>
      </rPr>
      <t>Provide the following details of the books of account and other documents</t>
    </r>
  </si>
  <si>
    <r>
      <rPr>
        <sz val="11"/>
        <color rgb="FF231F20"/>
        <rFont val="Times New Roman"/>
        <family val="1"/>
      </rPr>
      <t>S.
No</t>
    </r>
  </si>
  <si>
    <r>
      <rPr>
        <sz val="12"/>
        <color rgb="FF231F20"/>
        <rFont val="Times New Roman"/>
        <family val="1"/>
      </rPr>
      <t>Details of the receipts of the auditee on which tax has been deducted  at source referred to in sections 194C or 194J or 194H or 194Q :</t>
    </r>
  </si>
  <si>
    <t>Category of income/receipt</t>
  </si>
  <si>
    <t>Income/receipt in column 7 or 8 which    is    from business incidental  to  the attainment       of the    objects    of the auditee.
(In Rs.)</t>
  </si>
  <si>
    <t>Whether separate books of account have been maintained   for activities income/receipt  which is mentioned in column 10 (Yes/No)</t>
  </si>
  <si>
    <t>Trade, commerce or business (Rs.)</t>
  </si>
  <si>
    <t>Activity of rendering any service in relation to any trade, commerce or business (Rs.)</t>
  </si>
  <si>
    <t>Others (specify the nature) (Rs.)</t>
  </si>
  <si>
    <t>(i)</t>
  </si>
  <si>
    <t>Donation Received in Kind</t>
  </si>
  <si>
    <t>(ii)</t>
  </si>
  <si>
    <t>(iii)</t>
  </si>
  <si>
    <t>School/College Receipts</t>
  </si>
  <si>
    <t>Total amount applied for charitable or religious purposes in India during the previous year</t>
  </si>
  <si>
    <t>(a)</t>
  </si>
  <si>
    <t>Contribution  or Donation to any other person during the previous year</t>
  </si>
  <si>
    <t>Total application  [(a)+(b)]</t>
  </si>
  <si>
    <r>
      <rPr>
        <sz val="12"/>
        <color rgb="FF231F20"/>
        <rFont val="Times New Roman"/>
        <family val="1"/>
      </rPr>
      <t>Amount of application (Rs.)</t>
    </r>
  </si>
  <si>
    <t>Mode of Payment -Electronic Mode</t>
  </si>
  <si>
    <t>Mode of Payment -Other Than Electronic Mode</t>
  </si>
  <si>
    <r>
      <rPr>
        <sz val="12"/>
        <color rgb="FF231F20"/>
        <rFont val="Times New Roman"/>
        <family val="1"/>
      </rPr>
      <t>Whether any TDS has been deducted (Yes/No)</t>
    </r>
  </si>
  <si>
    <r>
      <rPr>
        <sz val="12"/>
        <color rgb="FF231F20"/>
        <rFont val="Times New Roman"/>
        <family val="1"/>
      </rPr>
      <t>Section under which TDS has been deducted</t>
    </r>
  </si>
  <si>
    <t>Amount in Rs. &lt; fill schedule Corpus&gt;  Sch 2</t>
  </si>
  <si>
    <t>Repayment of loan or borrowing during the previous year which was earlier applied and not claimed as application during that previous year.</t>
  </si>
  <si>
    <t>Amount in Rs. &lt; fill schedule LB&gt;  Sch 3</t>
  </si>
  <si>
    <t>Amount in Rs.
&lt; fill schedule TDS&gt; Sch 11</t>
  </si>
  <si>
    <t>Amount in Rs.
&lt; fill schedule 40A(3)/schedule 40A(3A)&gt; Sch 7</t>
  </si>
  <si>
    <r>
      <rPr>
        <sz val="12"/>
        <color rgb="FF231F20"/>
        <rFont val="Times New Roman"/>
        <family val="1"/>
      </rPr>
      <t>Details of capital asset transferred under sub-section (1A) of section 11</t>
    </r>
  </si>
  <si>
    <r>
      <rPr>
        <sz val="12"/>
        <color rgb="FF231F20"/>
        <rFont val="Times New Roman"/>
        <family val="1"/>
      </rPr>
      <t>Whether a capital asset being property held under trust wholly for charitable or religious purpose is transferred and the net consideration for which it is transferred?</t>
    </r>
  </si>
  <si>
    <r>
      <rPr>
        <sz val="12"/>
        <color rgb="FF231F20"/>
        <rFont val="Times New Roman"/>
        <family val="1"/>
      </rPr>
      <t>Whether deemed application is claimed as per clause (a) of sub-section (1A) of section 11 and the amount of such deemed application?</t>
    </r>
  </si>
  <si>
    <r>
      <rPr>
        <sz val="12"/>
        <color rgb="FF231F20"/>
        <rFont val="Times New Roman"/>
        <family val="1"/>
      </rPr>
      <t>Whether a capital asset being property held  under trust in part only for charitable or religious purpose is transferred and the  net consideration  for which it is transferred?</t>
    </r>
  </si>
  <si>
    <r>
      <rPr>
        <sz val="12"/>
        <color rgb="FF231F20"/>
        <rFont val="Times New Roman"/>
        <family val="1"/>
      </rPr>
      <t>Whether deemed application is claimed as per clause (b) of sub-section (1A) of section 11 and the amount of such deemed application?</t>
    </r>
  </si>
  <si>
    <r>
      <rPr>
        <sz val="12"/>
        <color rgb="FF231F20"/>
        <rFont val="Times New Roman"/>
        <family val="1"/>
      </rPr>
      <t>+Electronic modes
(Rs.)</t>
    </r>
  </si>
  <si>
    <r>
      <rPr>
        <sz val="12"/>
        <color rgb="FF231F20"/>
        <rFont val="Times New Roman"/>
        <family val="1"/>
      </rPr>
      <t>Other than Electronic modes (Rs.)</t>
    </r>
  </si>
  <si>
    <r>
      <rPr>
        <sz val="12"/>
        <color rgb="FF231F20"/>
        <rFont val="Times New Roman"/>
        <family val="1"/>
      </rPr>
      <t>Income accumulated under  third proviso to clause (23C) of section 10 or under sub-section (2) of section 11 during any earlier previous year</t>
    </r>
  </si>
  <si>
    <t>Total Amount (Rs.)
&lt; Fill schedule AC&gt;</t>
  </si>
  <si>
    <r>
      <rPr>
        <sz val="12"/>
        <color rgb="FF231F20"/>
        <rFont val="Times New Roman"/>
        <family val="1"/>
      </rPr>
      <t>Income deemed to be applied in any preceding year under clause (2) of Explanation 1 to sub-section (1) of section 11  during any earlier previous year</t>
    </r>
  </si>
  <si>
    <t>Total Amount (Rs.)
&lt; Fill schedule DI&gt;</t>
  </si>
  <si>
    <r>
      <rPr>
        <sz val="12"/>
        <color rgb="FF231F20"/>
        <rFont val="Times New Roman"/>
        <family val="1"/>
      </rPr>
      <t>Income of earlier previous years up to 15% accumulated or set apart</t>
    </r>
  </si>
  <si>
    <t>Total Amount (Rs.)</t>
  </si>
  <si>
    <r>
      <rPr>
        <sz val="12"/>
        <color rgb="FF231F20"/>
        <rFont val="Times New Roman"/>
        <family val="1"/>
      </rPr>
      <t>Corpus</t>
    </r>
  </si>
  <si>
    <t>Total Amount (Rs.)
&lt; Fill Schedule Corpus&gt;</t>
  </si>
  <si>
    <t>Total Amount (Rs.)
&lt; Fill Schedule LB&gt;</t>
  </si>
  <si>
    <r>
      <rPr>
        <sz val="12"/>
        <color rgb="FF231F20"/>
        <rFont val="Times New Roman"/>
        <family val="1"/>
      </rPr>
      <t>Any other (Please specify)</t>
    </r>
  </si>
  <si>
    <t>Sl No</t>
  </si>
  <si>
    <r>
      <rPr>
        <sz val="12"/>
        <color rgb="FF231F20"/>
        <rFont val="Times New Roman"/>
        <family val="1"/>
      </rPr>
      <t>Name of person</t>
    </r>
  </si>
  <si>
    <r>
      <rPr>
        <sz val="12"/>
        <color rgb="FF231F20"/>
        <rFont val="Times New Roman"/>
        <family val="1"/>
      </rPr>
      <t>PAN</t>
    </r>
  </si>
  <si>
    <t xml:space="preserve">Amount of TDS </t>
  </si>
  <si>
    <t xml:space="preserve"> If yes, fill Schedule Donation &gt;( Sch 5)</t>
  </si>
  <si>
    <t>Details of transactions referred to in section 13 (2)</t>
  </si>
  <si>
    <t>Whether the services of the  auditee are made available to any  specified person during the previous year without adequate remuneration or other compensation</t>
  </si>
  <si>
    <r>
      <rPr>
        <b/>
        <sz val="12"/>
        <color rgb="FF231F20"/>
        <rFont val="Times New Roman"/>
        <family val="1"/>
      </rPr>
      <t>Specified Violation</t>
    </r>
  </si>
  <si>
    <t>Whether the  auditee has incurred any  specified violation as referred to in Explanation 2 to the fifteenth proviso to clause (23C) of section 10 or Explanation to  sub-section (4) of section 12AB and the amount of such violation</t>
  </si>
  <si>
    <r>
      <rPr>
        <sz val="12"/>
        <color rgb="FF231F20"/>
        <rFont val="Times New Roman"/>
        <family val="1"/>
      </rPr>
      <t>Income of the auditee has been applied, other than for the objects of the trust or institution.</t>
    </r>
  </si>
  <si>
    <r>
      <rPr>
        <sz val="12"/>
        <color rgb="FF231F20"/>
        <rFont val="Times New Roman"/>
        <family val="1"/>
      </rPr>
      <t>Whether the auditee   has income from profits and gains of business which is not incidental to the attainment of its objectives or separate books of account are not maintained by auditee  in respect of the business which is incidental to the attainment of its objectives.</t>
    </r>
  </si>
  <si>
    <r>
      <rPr>
        <sz val="12"/>
        <color rgb="FF231F20"/>
        <rFont val="Times New Roman"/>
        <family val="1"/>
      </rPr>
      <t>Whether the auditee, referred to in clause (a) of sub-section (1) of section 13, has applied any part of its income from the property held under a trust for private religious purposes, which does not enure for the benefit of the public.</t>
    </r>
  </si>
  <si>
    <t>Whether the auditee,  referred to in clause (b) of sub-section (1) of section 13,  has applied any part of its income for the benefit of any particular religious community or caste.</t>
  </si>
  <si>
    <r>
      <rPr>
        <sz val="12"/>
        <color rgb="FF231F20"/>
        <rFont val="Times New Roman"/>
        <family val="1"/>
      </rPr>
      <t>Whether any activity being carried out by the auditee is not genuine or is not being carried out in accordance with all or any of the conditions subject to which it was registered.</t>
    </r>
  </si>
  <si>
    <r>
      <rPr>
        <sz val="12"/>
        <color rgb="FF231F20"/>
        <rFont val="Times New Roman"/>
        <family val="1"/>
      </rPr>
      <t>Whether the auditee has not complied with the requirement of any other law, for the time being in force, and the order, direction or decree, by whatever name called, holding that such non- compliance has occurred, has either not been disputed or has attained finality.</t>
    </r>
  </si>
  <si>
    <r>
      <rPr>
        <sz val="12"/>
        <color rgb="FF231F20"/>
        <rFont val="Times New Roman"/>
        <family val="1"/>
      </rPr>
      <t>Whether there is any claim of depreciation or otherwise has been made in terms of Explanation 1 to clause (23C) of section 10 or sub-section (6) of section 11 in respect of any asset, acquisition of which has been claimed as an application of income and the amount of such depreciation?</t>
    </r>
  </si>
  <si>
    <r>
      <rPr>
        <sz val="12"/>
        <color rgb="FF231F20"/>
        <rFont val="Times New Roman"/>
        <family val="1"/>
      </rPr>
      <t>If yes specify the amount</t>
    </r>
  </si>
  <si>
    <r>
      <rPr>
        <sz val="12"/>
        <color rgb="FF231F20"/>
        <rFont val="Times New Roman"/>
        <family val="1"/>
      </rPr>
      <t>In  view  of  provisions  of nineteenth proviso to clause (23C) of section 10 or  sub-section (7) of section  11, please  specify  whether  the  trust  or  institution  has  claimed  deduction  under section 10 [other than clause (1), clause (23C) and clause (46) thereof] during the previous year and the amount of such claim?</t>
    </r>
  </si>
  <si>
    <r>
      <rPr>
        <sz val="12"/>
        <color rgb="FF231F20"/>
        <rFont val="Times New Roman"/>
        <family val="1"/>
      </rPr>
      <t>Whether  the   auditee  has taken or accepted  any  loan  or  deposit or any  specified sum, exceeding  the limit specified in section 269SS during the previous year?</t>
    </r>
  </si>
  <si>
    <r>
      <rPr>
        <sz val="10"/>
        <color rgb="FF231F20"/>
        <rFont val="Times New Roman"/>
        <family val="1"/>
      </rPr>
      <t>Amount in Rs.
(If yes, fill Schedule 269SS)</t>
    </r>
    <r>
      <rPr>
        <sz val="10"/>
        <color rgb="FF000000"/>
        <rFont val="Times New Roman"/>
        <family val="1"/>
      </rPr>
      <t xml:space="preserve">  (Sch 10)</t>
    </r>
  </si>
  <si>
    <t>Whether the  auditee  has received an amount exceeding the limit specified in section 269ST, from a person in a  day;  or  in  respect  of  a  single  transaction;  or  in  respect  of  transactions  relating  to  one  event  or occasion  from  a  person during the previous year?</t>
  </si>
  <si>
    <r>
      <rPr>
        <sz val="10"/>
        <color rgb="FF231F20"/>
        <rFont val="Times New Roman"/>
        <family val="1"/>
      </rPr>
      <t>Amount in Rs.
(If yes, fill Schedule 269ST)</t>
    </r>
    <r>
      <rPr>
        <sz val="10"/>
        <color rgb="FF000000"/>
        <rFont val="Times New Roman"/>
        <family val="1"/>
      </rPr>
      <t xml:space="preserve"> (Sch 11)</t>
    </r>
  </si>
  <si>
    <r>
      <rPr>
        <sz val="12"/>
        <color rgb="FF231F20"/>
        <rFont val="Times New Roman"/>
        <family val="1"/>
      </rPr>
      <t>Whether the  auditee  has repaid any amount being loan or deposit or any specified advance exceeding the limit specified in section 269T, during the previous year?</t>
    </r>
  </si>
  <si>
    <r>
      <rPr>
        <sz val="10"/>
        <color rgb="FF231F20"/>
        <rFont val="Times New Roman"/>
        <family val="1"/>
      </rPr>
      <t>Amount in Rs.
(If yes, fill Schedule 269T)</t>
    </r>
    <r>
      <rPr>
        <sz val="10"/>
        <color rgb="FF000000"/>
        <rFont val="Times New Roman"/>
        <family val="1"/>
      </rPr>
      <t xml:space="preserve">  (Sch 12)</t>
    </r>
  </si>
  <si>
    <r>
      <rPr>
        <sz val="12"/>
        <color rgb="FF231F20"/>
        <rFont val="Times New Roman"/>
        <family val="1"/>
      </rPr>
      <t>Whether the  auditee  is required to deduct or collect tax as per the provisions of Chapter XVII-B or Chapter XVII-BB?</t>
    </r>
  </si>
  <si>
    <t>Sch 14 and 15</t>
  </si>
  <si>
    <t>Schedules to fill as may be applicable  &lt; refer to instructions&gt;  Form 10B</t>
  </si>
  <si>
    <t>Schedule   Corpus:  Details of Corpus   (Sch1)</t>
  </si>
  <si>
    <t>Type  of corpus donation</t>
  </si>
  <si>
    <t>(i) Representing donation received  for the renovation or repair of places notified u/s 80G (2)(b) on or after 01/04/2020</t>
  </si>
  <si>
    <t>(ii) Other than (i) received on or after 01/04/2021</t>
  </si>
  <si>
    <t>(iii) Other than (i) and (ii)</t>
  </si>
  <si>
    <t>Opening balance at the beginning of  the previous year (Corpus  not applied   till the begin ning of  the previous year) (1)</t>
  </si>
  <si>
    <t>Received/Treated as corpus during the previous year (2)</t>
  </si>
  <si>
    <t>Applied during  the previous year (3)</t>
  </si>
  <si>
    <t>Amount invested or deposited  back in to corpus (which was earlier applied and not claimed as application   if such application fulfilled the conditions (4)</t>
  </si>
  <si>
    <t>Total amount invested   or deposited back in  to corpus(5)</t>
  </si>
  <si>
    <t>Financial year in which (4) was applied earlier(6)</t>
  </si>
  <si>
    <t>Closing balance (7)  [(1+2+5)-3]</t>
  </si>
  <si>
    <t xml:space="preserve">Invested  in modes specified  in section 11(5) (8)
</t>
  </si>
  <si>
    <t>Amount taxed in previous assessment year (9)</t>
  </si>
  <si>
    <t>Invested in modes other than specified  in sectio n 11(5)as  on last day of the previous year (10)</t>
  </si>
  <si>
    <t>If  corpus donation  is of  type (i)  then  whether  it  fulfills  the following conditions</t>
  </si>
  <si>
    <t>Amount applied out of  corpus  for the purpose other than for which the voluntary contribution was made</t>
  </si>
  <si>
    <t>Contribution or donation to any person;</t>
  </si>
  <si>
    <t>Maitained as not seperately identifiable</t>
  </si>
  <si>
    <t>Invested or deposited in the forms and modes other those specified under sub-section (5) of section 11.</t>
  </si>
  <si>
    <t>(ii)   –  Other than  (i) above received on  or after 01.04.2021</t>
  </si>
  <si>
    <t>(iii)  Other than  (i)and  (ii) above</t>
  </si>
  <si>
    <r>
      <rPr>
        <b/>
        <sz val="12"/>
        <color rgb="FF231F20"/>
        <rFont val="Times New Roman"/>
        <family val="1"/>
      </rPr>
      <t>Schedule LB: Details of Loan and Borrowing</t>
    </r>
    <r>
      <rPr>
        <b/>
        <sz val="12"/>
        <rFont val="Times New Roman"/>
        <family val="1"/>
      </rPr>
      <t xml:space="preserve">  (Sch3)</t>
    </r>
  </si>
  <si>
    <r>
      <rPr>
        <sz val="12"/>
        <color rgb="FF231F20"/>
        <rFont val="Times New Roman"/>
        <family val="1"/>
      </rPr>
      <t>Opening balance
as on  1</t>
    </r>
    <r>
      <rPr>
        <vertAlign val="superscript"/>
        <sz val="12"/>
        <color rgb="FF231F20"/>
        <rFont val="Times New Roman"/>
        <family val="1"/>
      </rPr>
      <t>st</t>
    </r>
    <r>
      <rPr>
        <sz val="12"/>
        <color rgb="FF231F20"/>
        <rFont val="Times New Roman"/>
        <family val="1"/>
      </rPr>
      <t xml:space="preserve"> April of the previous year</t>
    </r>
  </si>
  <si>
    <r>
      <rPr>
        <sz val="12"/>
        <color rgb="FF231F20"/>
        <rFont val="Times New Roman"/>
        <family val="1"/>
      </rPr>
      <t>Loan and borrowings taken for applications towards objectives during the previous year</t>
    </r>
  </si>
  <si>
    <r>
      <rPr>
        <sz val="12"/>
        <color rgb="FF231F20"/>
        <rFont val="Times New Roman"/>
        <family val="1"/>
      </rPr>
      <t>Applied for the objects of the trust or institution during the previous year</t>
    </r>
  </si>
  <si>
    <t>Amount of repayment of loan or borrowing during the previous year (which was earlier applied and not claimed as application if such application fulfilled the conditions as required)</t>
  </si>
  <si>
    <r>
      <rPr>
        <sz val="12"/>
        <color rgb="FF231F20"/>
        <rFont val="Times New Roman"/>
        <family val="1"/>
      </rPr>
      <t>Financial year in which (4) was applied earlier</t>
    </r>
  </si>
  <si>
    <r>
      <rPr>
        <sz val="12"/>
        <color rgb="FF231F20"/>
        <rFont val="Times New Roman"/>
        <family val="1"/>
      </rPr>
      <t>Total
repayment of loan or borrowing during the
previous year</t>
    </r>
    <r>
      <rPr>
        <sz val="12"/>
        <color rgb="FF000000"/>
        <rFont val="Times New Roman"/>
        <family val="1"/>
      </rPr>
      <t xml:space="preserve"> (In Rs.)</t>
    </r>
  </si>
  <si>
    <r>
      <rPr>
        <sz val="12"/>
        <color rgb="FF231F20"/>
        <rFont val="Times New Roman"/>
        <family val="1"/>
      </rPr>
      <t>Closing Balance as on 31st March
(1+2-6=7)</t>
    </r>
  </si>
  <si>
    <t>Schedule CA : Details of capital asset transferred under sub-section (1A) of section 11 (Sch 4)</t>
  </si>
  <si>
    <t>Type of Property</t>
  </si>
  <si>
    <t>Date</t>
  </si>
  <si>
    <t>Details of Property Sold/ Purchased</t>
  </si>
  <si>
    <t>Sale Amount</t>
  </si>
  <si>
    <t>Cost</t>
  </si>
  <si>
    <t>Indexed Cost</t>
  </si>
  <si>
    <t>Capital Gain</t>
  </si>
  <si>
    <t>Purchase Cost</t>
  </si>
  <si>
    <t>Schedule Donations : Details of  the Donations received from Specified Persons during the previous year (Sch 5)</t>
  </si>
  <si>
    <t>S. No.</t>
  </si>
  <si>
    <t>Name of specified person</t>
  </si>
  <si>
    <t xml:space="preserve">Address of Specified person </t>
  </si>
  <si>
    <t>PAN of Specified Person</t>
  </si>
  <si>
    <t>Aadhar if allotted</t>
  </si>
  <si>
    <t>Amount Received</t>
  </si>
  <si>
    <t>Mode of Receipt</t>
  </si>
  <si>
    <t>(1)</t>
  </si>
  <si>
    <t>(2)</t>
  </si>
  <si>
    <t>(3)</t>
  </si>
  <si>
    <t>(4)</t>
  </si>
  <si>
    <t>(5)</t>
  </si>
  <si>
    <t>(6)</t>
  </si>
  <si>
    <t>(7)</t>
  </si>
  <si>
    <t>Cash/cheque/Kind</t>
  </si>
  <si>
    <r>
      <rPr>
        <b/>
        <sz val="12"/>
        <color rgb="FF231F20"/>
        <rFont val="Times New Roman"/>
        <family val="1"/>
      </rPr>
      <t>Schedule TDS disallowable: Details of amounts inadmissible amount disallowable under  thirteenth proviso to clause (23C) of section 10 or sub- section (1) of section 11 read with sub-clause (ia) of clause (a) of section 40:</t>
    </r>
    <r>
      <rPr>
        <b/>
        <sz val="12"/>
        <rFont val="Times New Roman"/>
        <family val="1"/>
      </rPr>
      <t xml:space="preserve">   (Sch 7)</t>
    </r>
  </si>
  <si>
    <t>(a) Details of payment on which tax is not deducted</t>
  </si>
  <si>
    <r>
      <rPr>
        <sz val="12"/>
        <color rgb="FF231F20"/>
        <rFont val="Times New Roman"/>
        <family val="1"/>
      </rPr>
      <t>Nature of payment</t>
    </r>
  </si>
  <si>
    <r>
      <rPr>
        <b/>
        <sz val="12"/>
        <color rgb="FF231F20"/>
        <rFont val="Times New Roman"/>
        <family val="1"/>
      </rPr>
      <t>(b) Details of payment on which tax has been deducted but has not been paid on or before the due date specified in sub- section (1) of section 139</t>
    </r>
  </si>
  <si>
    <t>Address of Payee</t>
  </si>
  <si>
    <r>
      <rPr>
        <b/>
        <sz val="12"/>
        <color rgb="FF231F20"/>
        <rFont val="Times New Roman"/>
        <family val="1"/>
      </rPr>
      <t>Schedule 40A(3): Details of  amount is  disallowable  under  thirteenth proviso to section 10(23C ) or Explanation 3 to sub-section (1) of section 11 read with sub-section (3) of section 40A</t>
    </r>
    <r>
      <rPr>
        <b/>
        <sz val="12"/>
        <rFont val="Times New Roman"/>
        <family val="1"/>
      </rPr>
      <t xml:space="preserve">   (Sch 8)</t>
    </r>
  </si>
  <si>
    <r>
      <rPr>
        <sz val="12"/>
        <color rgb="FF231F20"/>
        <rFont val="Times New Roman"/>
        <family val="1"/>
      </rPr>
      <t>S.
No.</t>
    </r>
  </si>
  <si>
    <r>
      <rPr>
        <sz val="12"/>
        <color rgb="FF231F20"/>
        <rFont val="Times New Roman"/>
        <family val="1"/>
      </rPr>
      <t>Name</t>
    </r>
  </si>
  <si>
    <r>
      <rPr>
        <sz val="12"/>
        <color rgb="FF231F20"/>
        <rFont val="Times New Roman"/>
        <family val="1"/>
      </rPr>
      <t>Address</t>
    </r>
  </si>
  <si>
    <r>
      <rPr>
        <b/>
        <sz val="12"/>
        <color rgb="FF231F20"/>
        <rFont val="Times New Roman"/>
        <family val="1"/>
      </rPr>
      <t>Schedule 40A(3A):  Details of Amount disallowable under  thirteenth proviso to section 10(23C )/sub-section (1) of section 11 read with sub- section (3A) of section 40A</t>
    </r>
    <r>
      <rPr>
        <b/>
        <sz val="12"/>
        <rFont val="Times New Roman"/>
        <family val="1"/>
      </rPr>
      <t xml:space="preserve">  (Sch 9)</t>
    </r>
  </si>
  <si>
    <r>
      <rPr>
        <sz val="12"/>
        <color rgb="FF231F20"/>
        <rFont val="Times New Roman"/>
        <family val="1"/>
      </rPr>
      <t>Amount</t>
    </r>
  </si>
  <si>
    <r>
      <rPr>
        <sz val="12"/>
        <color rgb="FF231F20"/>
        <rFont val="Times New Roman"/>
        <family val="1"/>
      </rPr>
      <t>PAN or Aadhar, if available</t>
    </r>
  </si>
  <si>
    <r>
      <rPr>
        <b/>
        <sz val="12"/>
        <color rgb="FF231F20"/>
        <rFont val="Times New Roman"/>
        <family val="1"/>
      </rPr>
      <t>Schedule 269SS: Details of loan  or  deposit or any  specified sum taken, exceeding  the limit specified in section 269SS during the previous year</t>
    </r>
    <r>
      <rPr>
        <b/>
        <sz val="12"/>
        <rFont val="Times New Roman"/>
        <family val="1"/>
      </rPr>
      <t xml:space="preserve">  (Sch 10)</t>
    </r>
  </si>
  <si>
    <r>
      <rPr>
        <sz val="12"/>
        <color rgb="FF231F20"/>
        <rFont val="Times New Roman"/>
        <family val="1"/>
      </rPr>
      <t>S.No</t>
    </r>
  </si>
  <si>
    <r>
      <rPr>
        <sz val="12"/>
        <color rgb="FF231F20"/>
        <rFont val="Times New Roman"/>
        <family val="1"/>
      </rPr>
      <t>Address</t>
    </r>
    <r>
      <rPr>
        <sz val="12"/>
        <rFont val="Times New Roman"/>
        <family val="1"/>
      </rPr>
      <t xml:space="preserve"> with PIN</t>
    </r>
  </si>
  <si>
    <r>
      <rPr>
        <b/>
        <sz val="12"/>
        <color rgb="FF231F20"/>
        <rFont val="Times New Roman"/>
        <family val="1"/>
      </rPr>
      <t>Schedule 269ST: Details of amount received exceeding the limit specified in section 269ST, from a person in a  day;  or  in  respect  of  a single  transaction;  or  in  respect  of  transactions  relating  to  one  event  or  occasion  from  a  person during the previous year?</t>
    </r>
    <r>
      <rPr>
        <b/>
        <sz val="12"/>
        <rFont val="Times New Roman"/>
        <family val="1"/>
      </rPr>
      <t xml:space="preserve">  (Sch 11)</t>
    </r>
  </si>
  <si>
    <r>
      <rPr>
        <sz val="12"/>
        <color rgb="FF231F20"/>
        <rFont val="Times New Roman"/>
        <family val="1"/>
      </rPr>
      <t>Details of Payee</t>
    </r>
  </si>
  <si>
    <r>
      <rPr>
        <sz val="12"/>
        <color rgb="FF231F20"/>
        <rFont val="Times New Roman"/>
        <family val="1"/>
      </rPr>
      <t>Details of Transaction</t>
    </r>
  </si>
  <si>
    <r>
      <rPr>
        <sz val="12"/>
        <color rgb="FF231F20"/>
        <rFont val="Times New Roman"/>
        <family val="1"/>
      </rPr>
      <t>Mode of Repayment</t>
    </r>
  </si>
  <si>
    <t>PAN/Aadhar</t>
  </si>
  <si>
    <r>
      <rPr>
        <sz val="12"/>
        <color rgb="FF231F20"/>
        <rFont val="Times New Roman"/>
        <family val="1"/>
      </rPr>
      <t>Loan or deposit or any specified advance</t>
    </r>
  </si>
  <si>
    <t>Please specify mode of receipt [by Cheque or bank draft or use of electronic clearing system through a bank account or any other]</t>
  </si>
  <si>
    <r>
      <rPr>
        <sz val="12"/>
        <color rgb="FF231F20"/>
        <rFont val="Times New Roman"/>
        <family val="1"/>
      </rPr>
      <t>Whether Account payee, if by cheque or bank draft?</t>
    </r>
  </si>
  <si>
    <r>
      <rPr>
        <sz val="12"/>
        <color rgb="FF231F20"/>
        <rFont val="Times New Roman"/>
        <family val="1"/>
      </rPr>
      <t>Whether squared up?</t>
    </r>
  </si>
  <si>
    <r>
      <rPr>
        <sz val="12"/>
        <color rgb="FF231F20"/>
        <rFont val="Times New Roman"/>
        <family val="1"/>
      </rPr>
      <t>Maximum amount outstanding</t>
    </r>
  </si>
  <si>
    <r>
      <rPr>
        <sz val="12"/>
        <color rgb="FF231F20"/>
        <rFont val="Times New Roman"/>
        <family val="1"/>
      </rPr>
      <t>By cheque or Bank draft or use of electronic clearing system through a bank account or nay other mode</t>
    </r>
  </si>
  <si>
    <r>
      <rPr>
        <sz val="12"/>
        <color rgb="FF231F20"/>
        <rFont val="Times New Roman"/>
        <family val="1"/>
      </rPr>
      <t>Whether Account Payee if by cheque or bank draft?</t>
    </r>
  </si>
  <si>
    <r>
      <rPr>
        <b/>
        <sz val="12"/>
        <color rgb="FF231F20"/>
        <rFont val="Times New Roman"/>
        <family val="1"/>
      </rPr>
      <t>Schedule 269T:  Details of  repayment of  any amount being loan or deposit or any specified advance exceeding the limit specified in section 269T, during the previous year?</t>
    </r>
    <r>
      <rPr>
        <b/>
        <sz val="12"/>
        <rFont val="Times New Roman"/>
        <family val="1"/>
      </rPr>
      <t xml:space="preserve">   (Sch 12)</t>
    </r>
  </si>
  <si>
    <r>
      <rPr>
        <sz val="12"/>
        <color rgb="FF231F20"/>
        <rFont val="Times New Roman"/>
        <family val="1"/>
      </rPr>
      <t>Please specify  mode         of receipt
[by    cheque    or Bank    draft    or use  of  electronic clearing    system through   a   bank account   or   any other]</t>
    </r>
  </si>
  <si>
    <r>
      <rPr>
        <sz val="12"/>
        <color rgb="FF231F20"/>
        <rFont val="Times New Roman"/>
        <family val="1"/>
      </rPr>
      <t>Whether Squared up?</t>
    </r>
  </si>
  <si>
    <r>
      <rPr>
        <b/>
        <sz val="12"/>
        <color rgb="FF231F20"/>
        <rFont val="Times New Roman"/>
        <family val="1"/>
      </rPr>
      <t>Schedule TDS/TCS</t>
    </r>
    <r>
      <rPr>
        <b/>
        <sz val="12"/>
        <rFont val="Times New Roman"/>
        <family val="1"/>
      </rPr>
      <t xml:space="preserve">    (Sch 13)</t>
    </r>
  </si>
  <si>
    <r>
      <rPr>
        <sz val="12"/>
        <color rgb="FF231F20"/>
        <rFont val="Times New Roman"/>
        <family val="1"/>
      </rPr>
      <t>Tax Deduction and Collection Account Number (TAN)</t>
    </r>
  </si>
  <si>
    <r>
      <rPr>
        <sz val="12"/>
        <color rgb="FF231F20"/>
        <rFont val="Times New Roman"/>
        <family val="1"/>
      </rPr>
      <t>Section</t>
    </r>
  </si>
  <si>
    <r>
      <rPr>
        <sz val="12"/>
        <color rgb="FF231F20"/>
        <rFont val="Times New Roman"/>
        <family val="1"/>
      </rPr>
      <t>Total amount of payment or  receipt of the nature specified in column (3)</t>
    </r>
  </si>
  <si>
    <r>
      <rPr>
        <sz val="12"/>
        <color rgb="FF231F20"/>
        <rFont val="Times New Roman"/>
        <family val="1"/>
      </rPr>
      <t>Total amount on which tax was required to be deducted or collected out    of (4)</t>
    </r>
  </si>
  <si>
    <r>
      <rPr>
        <sz val="12"/>
        <color rgb="FF231F20"/>
        <rFont val="Times New Roman"/>
        <family val="1"/>
      </rPr>
      <t>Total amount on which tax was deducted or collected at specified rate out of</t>
    </r>
  </si>
  <si>
    <r>
      <rPr>
        <sz val="12"/>
        <color rgb="FF231F20"/>
        <rFont val="Times New Roman"/>
        <family val="1"/>
      </rPr>
      <t>Amount of tax deducted or collected out of (6)</t>
    </r>
  </si>
  <si>
    <r>
      <rPr>
        <b/>
        <sz val="12"/>
        <color rgb="FF231F20"/>
        <rFont val="Times New Roman"/>
        <family val="1"/>
      </rPr>
      <t>Schedule Statement of TDS/TCS</t>
    </r>
    <r>
      <rPr>
        <b/>
        <sz val="12"/>
        <rFont val="Times New Roman"/>
        <family val="1"/>
      </rPr>
      <t xml:space="preserve">  (Sch 14)</t>
    </r>
  </si>
  <si>
    <r>
      <rPr>
        <sz val="12"/>
        <color rgb="FF231F20"/>
        <rFont val="Times New Roman"/>
        <family val="1"/>
      </rPr>
      <t>Tax deduction and collection account number (TAN)</t>
    </r>
  </si>
  <si>
    <r>
      <rPr>
        <sz val="12"/>
        <color rgb="FF231F20"/>
        <rFont val="Times New Roman"/>
        <family val="1"/>
      </rPr>
      <t>Type of Form</t>
    </r>
  </si>
  <si>
    <r>
      <rPr>
        <b/>
        <sz val="12"/>
        <color rgb="FF231F20"/>
        <rFont val="Times New Roman"/>
        <family val="1"/>
      </rPr>
      <t>Schedule Interest on TDS/TCS</t>
    </r>
    <r>
      <rPr>
        <b/>
        <sz val="12"/>
        <rFont val="Times New Roman"/>
        <family val="1"/>
      </rPr>
      <t xml:space="preserve">   (Sch 15)</t>
    </r>
  </si>
  <si>
    <t>Property Income</t>
  </si>
  <si>
    <t xml:space="preserve"> TOTAL</t>
  </si>
  <si>
    <t>Grants Received</t>
  </si>
  <si>
    <t>PROPERTY INCOME</t>
  </si>
  <si>
    <t>CLOSING CASH AND BANK</t>
  </si>
  <si>
    <t>MALANKARA ORTHODOX SYRIAN CHURCH</t>
  </si>
  <si>
    <t>AGRICULTURE INCOME</t>
  </si>
  <si>
    <t>Agriculture Expenses</t>
  </si>
  <si>
    <t>Add :Additions</t>
  </si>
  <si>
    <t>GST Payable</t>
  </si>
  <si>
    <t>TDS Payable</t>
  </si>
  <si>
    <t>Accrued Interest On FD (Priest Welfare)</t>
  </si>
  <si>
    <t xml:space="preserve">      b) GST not Applicable</t>
  </si>
  <si>
    <t>Add:  General Capital fund Additions</t>
  </si>
  <si>
    <t>Add: Donations for capital expenditure</t>
  </si>
  <si>
    <t>Loan from Banks</t>
  </si>
  <si>
    <t>Loan from Others(Other than Church Members)</t>
  </si>
  <si>
    <t>Other Reseves</t>
  </si>
  <si>
    <t>I</t>
  </si>
  <si>
    <t>II</t>
  </si>
  <si>
    <t>Hospital Collections</t>
  </si>
  <si>
    <t>School/College Collections</t>
  </si>
  <si>
    <t>III</t>
  </si>
  <si>
    <t>Capital Receipts</t>
  </si>
  <si>
    <t>Borrowings, Loans and Advances</t>
  </si>
  <si>
    <t>Liabilities and Payables</t>
  </si>
  <si>
    <t>Return of Deposits and Investments</t>
  </si>
  <si>
    <t>Taxes and Refund</t>
  </si>
  <si>
    <t>Taxes and Penalty</t>
  </si>
  <si>
    <t>Hospital Expenses</t>
  </si>
  <si>
    <t>School/College Expenses</t>
  </si>
  <si>
    <t>Other Capital Payments</t>
  </si>
  <si>
    <t>Advances from  MOSC Institutions</t>
  </si>
  <si>
    <t>Catholicate Day Collection Advances</t>
  </si>
  <si>
    <t>Subscription Received in Advance</t>
  </si>
  <si>
    <t>Rent Deposits</t>
  </si>
  <si>
    <t>Auditors Remunaration Payable</t>
  </si>
  <si>
    <t>Sundry Creditors</t>
  </si>
  <si>
    <t>Other Expenses Payable</t>
  </si>
  <si>
    <t>Other investments</t>
  </si>
  <si>
    <t xml:space="preserve">Advance to  Churches/spiritual organisations </t>
  </si>
  <si>
    <t>Advances to MOSC Institutions</t>
  </si>
  <si>
    <t>Advance to contractors</t>
  </si>
  <si>
    <t>Other advances</t>
  </si>
  <si>
    <t>Rent deposits</t>
  </si>
  <si>
    <t>Electricity deposit</t>
  </si>
  <si>
    <t>Telephone deposit</t>
  </si>
  <si>
    <t>LPG cylinder deposit</t>
  </si>
  <si>
    <t>TDS /TCS of Previous Years</t>
  </si>
  <si>
    <t>Monthly Subscription Receivable</t>
  </si>
  <si>
    <t>Sundry Receivables</t>
  </si>
  <si>
    <t>Cover Collection Receivable</t>
  </si>
  <si>
    <t>Cattle Income</t>
  </si>
  <si>
    <t>Rent advance (Own property)</t>
  </si>
  <si>
    <t>Advances from Trustees</t>
  </si>
  <si>
    <t>Advance from others</t>
  </si>
  <si>
    <t>Advance to spiritual organisations</t>
  </si>
  <si>
    <t>Advance for Land</t>
  </si>
  <si>
    <t>Advance to Contractors</t>
  </si>
  <si>
    <t>Other Advances</t>
  </si>
  <si>
    <t>Outstanding Expenses</t>
  </si>
  <si>
    <t>Advances from others</t>
  </si>
  <si>
    <t>Loan from  Church Members</t>
  </si>
  <si>
    <t>a</t>
  </si>
  <si>
    <t>Education</t>
  </si>
  <si>
    <t>b</t>
  </si>
  <si>
    <t>d</t>
  </si>
  <si>
    <t>e</t>
  </si>
  <si>
    <t>Amount invested or deposited back in corpus which was applied during any preceding previous year and not claimed  as application during that previous year.</t>
  </si>
  <si>
    <t>c</t>
  </si>
  <si>
    <t xml:space="preserve">Total allowable application </t>
  </si>
  <si>
    <t>OTHER RECEIPTS</t>
  </si>
  <si>
    <t>A. Capital Fund</t>
  </si>
  <si>
    <t>B. Corpus Donations</t>
  </si>
  <si>
    <t>C. Reserves and Surplus</t>
  </si>
  <si>
    <t>D. Income and Expenditure Account</t>
  </si>
  <si>
    <t>Diocession Day Collection Advances</t>
  </si>
  <si>
    <t>Advance for land / Buildings</t>
  </si>
  <si>
    <t>Rental income of Parish Hall</t>
  </si>
  <si>
    <t>Rental income from Commercial Building</t>
  </si>
  <si>
    <t>Other Interest Income</t>
  </si>
  <si>
    <t>Caution Deposits Refunded</t>
  </si>
  <si>
    <t>GST Payments</t>
  </si>
  <si>
    <t>Cash In Hand</t>
  </si>
  <si>
    <t>Spiritual Organisation</t>
  </si>
  <si>
    <t>Pries Welfare fund payable</t>
  </si>
  <si>
    <t>Mosc Payable</t>
  </si>
  <si>
    <t>Instructions for filling Financial Statements of A and B Schedule Institutions</t>
  </si>
  <si>
    <t>Create additional heads of Accounts in the prescribed Schedules wherever necessary to  incorporate  all Receipts and Payments of the institution. Add more rows for entering such Receipts and Payments. Simultaneously I&amp;E Schedules are also to be altered accordingly.</t>
  </si>
  <si>
    <t>Do not add, delete or change the main heads of Receipts and Payments Account, Income and Expenditure and Balance Sheet</t>
  </si>
  <si>
    <t>All Fixed Assets having similar nature are to be grouped as per the List of Assets given in FA Schedule</t>
  </si>
  <si>
    <t>Appropriate working notes to be provided in schedule itself for grouping of various heads of Receipts and Payments</t>
  </si>
  <si>
    <t>Data Sheets to be prepared for each institutions and to be accompanied with its financial Statements</t>
  </si>
  <si>
    <t>An institution having separate PAN must be prepared its Financial Statements in this form and are not to be consolidated with MOSC Accounts. Such accounts has to be filed separately. All filing details are to be entered in Data Sheet.</t>
  </si>
  <si>
    <t>This financial Statements has to be submitted on or before 30th June every year before The Church Accounts Committee of MOSC along with Auditors Report.</t>
  </si>
  <si>
    <t>In order to prepare the accounts under Mercantile System, it is required to provide all accrued Income and Expenses in Income and Expenditure Account. For this I&amp;E Schedules are to be prepared by providing all accrued Income and Expenses</t>
  </si>
  <si>
    <t>All grants receipts from and grant payments to MOSC Institutions are to be entered  under Income &amp; Expenditure Account and are required to be set off while consolidating the accounts of the MOSC.</t>
  </si>
  <si>
    <t>Use separate sub schedules for disclosing all items in a particular head of accounts. Endowment Receipts, Security Deposits, Fixed Deposits are to be balanced with Books of Accounts and are to be given as annexure.</t>
  </si>
  <si>
    <t>Hospital Receipts</t>
  </si>
  <si>
    <t>Printing and Publishing Income</t>
  </si>
  <si>
    <t>Printing and Publishing Expenses</t>
  </si>
  <si>
    <t>Wages</t>
  </si>
  <si>
    <t>Manure and Pesticides</t>
  </si>
  <si>
    <t>ENDOWMENT DEPOSIT</t>
  </si>
  <si>
    <t>RECEIPTS AND  PAYMENTS ACCOUNT   FOR THE YEAR  ENDED  31/03/2024</t>
  </si>
  <si>
    <t>Special collections</t>
  </si>
  <si>
    <t xml:space="preserve">INTERCHURCH ACCOUNTS </t>
  </si>
  <si>
    <t>To Other Offices</t>
  </si>
  <si>
    <t>Total of Inter Church Payments</t>
  </si>
  <si>
    <t>Special Collection Payable</t>
  </si>
  <si>
    <t>TDS/TCS   Collection</t>
  </si>
  <si>
    <t>Less   Capital Transfer</t>
  </si>
  <si>
    <t>Total of Endowment Bank Deposits</t>
  </si>
  <si>
    <t>Less: Capital Transfer</t>
  </si>
  <si>
    <t>2023-24</t>
  </si>
  <si>
    <t>2021-22</t>
  </si>
  <si>
    <t>2020-21</t>
  </si>
  <si>
    <t>2019-20</t>
  </si>
  <si>
    <t>2022-23</t>
  </si>
  <si>
    <t>Other Income</t>
  </si>
  <si>
    <t>Caution Deposit Payable</t>
  </si>
  <si>
    <t>Rate %</t>
  </si>
  <si>
    <t>Less than 180 days</t>
  </si>
  <si>
    <t xml:space="preserve">Buildings: </t>
  </si>
  <si>
    <t xml:space="preserve">Grand Total </t>
  </si>
  <si>
    <t>NOTES TO ACCOUNTS AND ACCOUNTING POLICIES</t>
  </si>
  <si>
    <t>1. General Information</t>
  </si>
  <si>
    <t>The institution is governed under the Malankara Orthodox Syrian Church Schedule of Institutions and prepares its financial statements in accordance with generally accepted accounting principles (GAAP) in India, as applicable to charitable and religious institutions.</t>
  </si>
  <si>
    <t>2. Basis of Accounting</t>
  </si>
  <si>
    <r>
      <t xml:space="preserve">The financial statements are prepared on an </t>
    </r>
    <r>
      <rPr>
        <b/>
        <sz val="14"/>
        <color theme="1"/>
        <rFont val="Times New Roman"/>
        <family val="1"/>
      </rPr>
      <t>accrual basis</t>
    </r>
    <r>
      <rPr>
        <sz val="14"/>
        <color theme="1"/>
        <rFont val="Times New Roman"/>
        <family val="1"/>
      </rPr>
      <t xml:space="preserve">, except for donations and interest income, which are recognized on a </t>
    </r>
    <r>
      <rPr>
        <b/>
        <sz val="14"/>
        <color theme="1"/>
        <rFont val="Times New Roman"/>
        <family val="1"/>
      </rPr>
      <t>receipt basis</t>
    </r>
    <r>
      <rPr>
        <sz val="14"/>
        <color theme="1"/>
        <rFont val="Times New Roman"/>
        <family val="1"/>
      </rPr>
      <t xml:space="preserve"> due to the nature of operations.</t>
    </r>
  </si>
  <si>
    <t>3. Use of Estimates</t>
  </si>
  <si>
    <t>The preparation of financial statements requires management to make certain estimates and assumptions. These affect the reported amounts of assets and liabilities and disclosure of contingent liabilities. Actual results may differ.</t>
  </si>
  <si>
    <t>4. Revenue Recognition</t>
  </si>
  <si>
    <t>Donations and Offerings: Recognized on a receipt basis.</t>
  </si>
  <si>
    <t>Grants and Aids: Recognized when received and/or to the extent of expenditure incurred.</t>
  </si>
  <si>
    <t>Tuition and Hostel Fees (if any): Recognized on an accrual basis.</t>
  </si>
  <si>
    <t>Interest Income: Recognized on a time proportion basis.</t>
  </si>
  <si>
    <t>5. Property,Plant &amp; Equipments and Depreciation</t>
  </si>
  <si>
    <r>
      <t xml:space="preserve">Property, Plant &amp; Equipments are stated at </t>
    </r>
    <r>
      <rPr>
        <b/>
        <sz val="14"/>
        <color theme="1"/>
        <rFont val="Times New Roman"/>
        <family val="1"/>
      </rPr>
      <t>historical cost</t>
    </r>
    <r>
      <rPr>
        <sz val="14"/>
        <color theme="1"/>
        <rFont val="Times New Roman"/>
        <family val="1"/>
      </rPr>
      <t xml:space="preserve"> less accumulated depreciation.Depreciation is charged on a written-down value method as per rates prescribed in the relevant Act.</t>
    </r>
  </si>
  <si>
    <t>6. Investments</t>
  </si>
  <si>
    <r>
      <t xml:space="preserve">Investments are stated at </t>
    </r>
    <r>
      <rPr>
        <b/>
        <sz val="14"/>
        <color theme="1"/>
        <rFont val="Times New Roman"/>
        <family val="1"/>
      </rPr>
      <t>cost</t>
    </r>
    <r>
      <rPr>
        <sz val="14"/>
        <color theme="1"/>
        <rFont val="Times New Roman"/>
        <family val="1"/>
      </rPr>
      <t xml:space="preserve">. </t>
    </r>
  </si>
  <si>
    <t>7. Trust Fund / Endowments</t>
  </si>
  <si>
    <r>
      <t xml:space="preserve">Trust Funds and </t>
    </r>
    <r>
      <rPr>
        <b/>
        <sz val="14"/>
        <color theme="1"/>
        <rFont val="Times New Roman"/>
        <family val="1"/>
      </rPr>
      <t>Endowments</t>
    </r>
    <r>
      <rPr>
        <sz val="14"/>
        <color theme="1"/>
        <rFont val="Times New Roman"/>
        <family val="1"/>
      </rPr>
      <t xml:space="preserve"> are capital receipts and are not available for operational expenditure.Interest or income generated from such funds, is separately accounted.</t>
    </r>
  </si>
  <si>
    <t>8. Grants &amp; Subsidies</t>
  </si>
  <si>
    <r>
      <t xml:space="preserve">Government or other institutional grants are recognized as </t>
    </r>
    <r>
      <rPr>
        <b/>
        <sz val="14"/>
        <color theme="1"/>
        <rFont val="Times New Roman"/>
        <family val="1"/>
      </rPr>
      <t>income or liability</t>
    </r>
    <r>
      <rPr>
        <sz val="14"/>
        <color theme="1"/>
        <rFont val="Times New Roman"/>
        <family val="1"/>
      </rPr>
      <t xml:space="preserve"> depending on the nature—whether specific (capital/revenue) or general purpose.</t>
    </r>
  </si>
  <si>
    <t>9. Retirement Benefits</t>
  </si>
  <si>
    <t>Provision for retirement benefits to employees (e.g., gratuity, pension) is made based on actuarial valuation or as per applicable rules of the institution.</t>
  </si>
  <si>
    <t>10. Contingent Liabilities</t>
  </si>
  <si>
    <t>Contingent liabilities, if any, are disclosed in the Notes but not provided for in the books.</t>
  </si>
  <si>
    <t>11. Related Party Transactions</t>
  </si>
  <si>
    <t>All transactions with related parties (e.g., Trust Board, Trustees) are disclosed separately, if material.</t>
  </si>
  <si>
    <t>12. Previous Year Figures</t>
  </si>
  <si>
    <t>Previous year's figures have been regrouped/rearranged wherever necessary for comparison.</t>
  </si>
  <si>
    <t>Donation In Kind</t>
  </si>
  <si>
    <t xml:space="preserve"> Note</t>
  </si>
  <si>
    <t>(b)</t>
  </si>
  <si>
    <t xml:space="preserve">Fees from Rendering of Services </t>
  </si>
  <si>
    <t>(c)</t>
  </si>
  <si>
    <t>(d)</t>
  </si>
  <si>
    <t>(e)</t>
  </si>
  <si>
    <t>(f)</t>
  </si>
  <si>
    <t>(g)</t>
  </si>
  <si>
    <t>(h)</t>
  </si>
  <si>
    <t>Sale of Goods</t>
  </si>
  <si>
    <t>Total Income (I+II)</t>
  </si>
  <si>
    <t>IV</t>
  </si>
  <si>
    <t>Expenses:</t>
  </si>
  <si>
    <t>V</t>
  </si>
  <si>
    <t>VI</t>
  </si>
  <si>
    <t>VII</t>
  </si>
  <si>
    <t>As per our Report in Form 10B</t>
  </si>
  <si>
    <t>Excess of Income overExpenditure for the year before
exceptional and extraordinary items (III- IV)</t>
  </si>
  <si>
    <t>EMPLOYEE BENEFIT EXPENSE</t>
  </si>
  <si>
    <r>
      <rPr>
        <b/>
        <sz val="10"/>
        <rFont val="Trebuchet MS"/>
        <family val="2"/>
      </rPr>
      <t>(Amount in Rs.</t>
    </r>
    <r>
      <rPr>
        <b/>
        <sz val="10"/>
        <rFont val="Trebuchet MS"/>
        <family val="2"/>
      </rPr>
      <t>)</t>
    </r>
  </si>
  <si>
    <t>31 March 2025</t>
  </si>
  <si>
    <t>Sources of Funds</t>
  </si>
  <si>
    <t>NPO Funds</t>
  </si>
  <si>
    <t>Unrestricted Funds</t>
  </si>
  <si>
    <t>Restricted Funds</t>
  </si>
  <si>
    <t>Non-current liabilities</t>
  </si>
  <si>
    <t>Long-term borrowings</t>
  </si>
  <si>
    <t xml:space="preserve">Other long-term liabilities </t>
  </si>
  <si>
    <t>Long-term provisions</t>
  </si>
  <si>
    <t>Current liabilities</t>
  </si>
  <si>
    <t>Short-term borrowings</t>
  </si>
  <si>
    <t>Payables</t>
  </si>
  <si>
    <t>Deposits and Advances</t>
  </si>
  <si>
    <t>Other current liabilities</t>
  </si>
  <si>
    <t>Short-term provisions</t>
  </si>
  <si>
    <t>Application of Funds</t>
  </si>
  <si>
    <t>Non-current assets</t>
  </si>
  <si>
    <t xml:space="preserve">    Property, Plant and Equipment</t>
  </si>
  <si>
    <t xml:space="preserve">    Intangible assets</t>
  </si>
  <si>
    <t xml:space="preserve">    Capital work in progress</t>
  </si>
  <si>
    <t>(iv)</t>
  </si>
  <si>
    <t xml:space="preserve">    Intangible asset under development</t>
  </si>
  <si>
    <t>Non-current investments</t>
  </si>
  <si>
    <t>Long Term Loans and Advances</t>
  </si>
  <si>
    <t>Other non-current assets (specify nature)</t>
  </si>
  <si>
    <t>Current assets</t>
  </si>
  <si>
    <t>Current investments</t>
  </si>
  <si>
    <t>Inventories</t>
  </si>
  <si>
    <t>Cash and bank balances</t>
  </si>
  <si>
    <t>Other current assets</t>
  </si>
  <si>
    <t>Summary of significant accounting policies</t>
  </si>
  <si>
    <t>Property, Plant and Equipment and 
Intangible assets</t>
  </si>
  <si>
    <t>Other Long term Liabilities</t>
  </si>
  <si>
    <t>C.Deposits and Advances</t>
  </si>
  <si>
    <t>D.Other current Liabilities</t>
  </si>
  <si>
    <t>E.Short term Provisions</t>
  </si>
  <si>
    <t>E,ENDOWMENT FUND</t>
  </si>
  <si>
    <t>As at 31.03.2026</t>
  </si>
  <si>
    <t>RECEIPTS AND PAYMENTS ACCOUNT FOR THE YEAR ENDED 31ST MARCH 2026</t>
  </si>
  <si>
    <t>STATEMENT OF INCOME AND EXPENDITURE ACCOUNT  FOR THE YEAR  ENDED  31/03/2026</t>
  </si>
  <si>
    <t>Balance Sheet as at  31ST MARCH 2026</t>
  </si>
  <si>
    <t>31 March 2026</t>
  </si>
  <si>
    <t>For the year ended 31st March 2026</t>
  </si>
  <si>
    <t>January 2026</t>
  </si>
  <si>
    <t>February 2026</t>
  </si>
  <si>
    <t>March 2026</t>
  </si>
  <si>
    <t>GST Payable as on 31/03/2026</t>
  </si>
  <si>
    <t>TDS/TCS  of Current Year and of Previous years be separately shown in Balance Sheet Schedule</t>
  </si>
  <si>
    <t>DONATIONS AND GRANTS</t>
  </si>
  <si>
    <t>RELIGEOUS RECEIPTS</t>
  </si>
  <si>
    <t>OTHER INCOME</t>
  </si>
  <si>
    <t>DONATION/CONTRIBUTIONS PAID</t>
  </si>
  <si>
    <t>FINANCE COSTS</t>
  </si>
  <si>
    <t>OTHER EXPENSE</t>
  </si>
  <si>
    <t>RELIGEOUS/CHARITABLE EXPENSES</t>
  </si>
  <si>
    <t>NPO FUND</t>
  </si>
  <si>
    <t>B.Payable</t>
  </si>
  <si>
    <t>Other Non Current Assets</t>
  </si>
  <si>
    <t>Bank Balances</t>
  </si>
  <si>
    <t>Deposits</t>
  </si>
  <si>
    <t>RP-1</t>
  </si>
  <si>
    <t>RP-2</t>
  </si>
  <si>
    <t>RP-3</t>
  </si>
  <si>
    <t>RP-4</t>
  </si>
  <si>
    <t>RP-5</t>
  </si>
  <si>
    <t>RP-6</t>
  </si>
  <si>
    <t>RP-7</t>
  </si>
  <si>
    <t>RP-8</t>
  </si>
  <si>
    <t>RP-9</t>
  </si>
  <si>
    <t>RP-10</t>
  </si>
  <si>
    <t>RP-11</t>
  </si>
  <si>
    <t>RP-12</t>
  </si>
  <si>
    <t>RP-13</t>
  </si>
  <si>
    <t>RP-14</t>
  </si>
  <si>
    <t>RP-15</t>
  </si>
  <si>
    <t>RP-16</t>
  </si>
  <si>
    <t>RP-17</t>
  </si>
  <si>
    <t>RP-18</t>
  </si>
  <si>
    <t>RP-19</t>
  </si>
  <si>
    <t>RP-20</t>
  </si>
  <si>
    <t>Note -RP-1</t>
  </si>
  <si>
    <t>Note -RP-2</t>
  </si>
  <si>
    <t>Note -RP-4</t>
  </si>
  <si>
    <t>Note -RP-5</t>
  </si>
  <si>
    <t>Note -RP-6</t>
  </si>
  <si>
    <t>Note -RP-7</t>
  </si>
  <si>
    <t>Note -RP-8</t>
  </si>
  <si>
    <t>Note -RP-9</t>
  </si>
  <si>
    <t>Note -RP-10</t>
  </si>
  <si>
    <t>Note -RP-11</t>
  </si>
  <si>
    <t>Note -RP-13</t>
  </si>
  <si>
    <t>Note -RP-14</t>
  </si>
  <si>
    <t>Note -RP-15</t>
  </si>
  <si>
    <t>Note -RP-16</t>
  </si>
  <si>
    <t>Note -RP-17</t>
  </si>
  <si>
    <t>Note -RP-18</t>
  </si>
  <si>
    <t>Note -RP-19</t>
  </si>
  <si>
    <t>Note -RP-20</t>
  </si>
  <si>
    <t>IE-1</t>
  </si>
  <si>
    <t>IE-2</t>
  </si>
  <si>
    <t>IE-3</t>
  </si>
  <si>
    <t>IE-4</t>
  </si>
  <si>
    <t>IE-5</t>
  </si>
  <si>
    <t>IE-6</t>
  </si>
  <si>
    <t>IE-7</t>
  </si>
  <si>
    <t>IE-8</t>
  </si>
  <si>
    <t>IE-9</t>
  </si>
  <si>
    <t>IE-10</t>
  </si>
  <si>
    <t>IE-11</t>
  </si>
  <si>
    <t>IE-12</t>
  </si>
  <si>
    <t>IE-13</t>
  </si>
  <si>
    <t>IE-14</t>
  </si>
  <si>
    <t>IE-15</t>
  </si>
  <si>
    <t>IE-16</t>
  </si>
  <si>
    <t>IE-17</t>
  </si>
  <si>
    <t>Note-IE-1</t>
  </si>
  <si>
    <t>Note-IE-3</t>
  </si>
  <si>
    <t>Note-IE-4</t>
  </si>
  <si>
    <t>Note-IE-5</t>
  </si>
  <si>
    <t>Note-IE-6</t>
  </si>
  <si>
    <t>Note-IE-7</t>
  </si>
  <si>
    <t>Note-IE-8</t>
  </si>
  <si>
    <t>Note-IE-9</t>
  </si>
  <si>
    <t>Note-IE-10</t>
  </si>
  <si>
    <t>Note-IE-11</t>
  </si>
  <si>
    <t>Note-IE-13</t>
  </si>
  <si>
    <t>Note-IE-14</t>
  </si>
  <si>
    <t>Note-IE-15</t>
  </si>
  <si>
    <t>Note-IE-16</t>
  </si>
  <si>
    <t>Note-IE-17</t>
  </si>
  <si>
    <t>BS-1</t>
  </si>
  <si>
    <t>BS-2</t>
  </si>
  <si>
    <t>BS-3</t>
  </si>
  <si>
    <t>BS-4</t>
  </si>
  <si>
    <t>BS-5</t>
  </si>
  <si>
    <t>BS-6</t>
  </si>
  <si>
    <t>BS-7</t>
  </si>
  <si>
    <t>BS-8</t>
  </si>
  <si>
    <t>BS-9</t>
  </si>
  <si>
    <t>BS-10</t>
  </si>
  <si>
    <t>BS-11</t>
  </si>
  <si>
    <t>BS-12</t>
  </si>
  <si>
    <t>BS-13</t>
  </si>
  <si>
    <t>Note-BS-1</t>
  </si>
  <si>
    <t>Note-BS-3</t>
  </si>
  <si>
    <t>Note-BS-4</t>
  </si>
  <si>
    <t>Note-BS-6</t>
  </si>
  <si>
    <t>Note-BS-7</t>
  </si>
  <si>
    <t>Note-BS-8</t>
  </si>
  <si>
    <t>Note-BS-9</t>
  </si>
  <si>
    <t>Note-BS-10</t>
  </si>
  <si>
    <t>Note-BS-11</t>
  </si>
  <si>
    <t>Note-BS-13</t>
  </si>
  <si>
    <t>Note-BS-14</t>
  </si>
  <si>
    <t>BS-14</t>
  </si>
  <si>
    <t>Interest receivable on deposits</t>
  </si>
  <si>
    <t>Others (Specify Here)</t>
  </si>
  <si>
    <t>ACC NO</t>
  </si>
  <si>
    <t>NAME OF BANK AND BRANCH</t>
  </si>
  <si>
    <t>SUB Schedule No</t>
  </si>
  <si>
    <t>RP-15A</t>
  </si>
  <si>
    <t>I E Sub Schedule</t>
  </si>
  <si>
    <t>Interchurch is Adjusted here</t>
  </si>
  <si>
    <t>(a)Borrowings</t>
  </si>
  <si>
    <t>NAME OF NBFC AND BRANCH</t>
  </si>
  <si>
    <t>Employee Benefit Expense</t>
  </si>
  <si>
    <t>others</t>
  </si>
  <si>
    <t>Security Deposits Refunded</t>
  </si>
  <si>
    <t>Security Deposits Paid</t>
  </si>
  <si>
    <t>Payment of other Liabilities</t>
  </si>
  <si>
    <t>Sundry Payables</t>
  </si>
  <si>
    <t>Security Deposits</t>
  </si>
  <si>
    <t>Security Deposit Received</t>
  </si>
  <si>
    <t>Caution Deposit Received</t>
  </si>
  <si>
    <t xml:space="preserve">Advances </t>
  </si>
  <si>
    <t>Donation and Grants</t>
  </si>
  <si>
    <t>Object Related Revenue</t>
  </si>
  <si>
    <t>Donation/Contribution Paid</t>
  </si>
  <si>
    <t>Finance Cost</t>
  </si>
  <si>
    <t>Other Expenses</t>
  </si>
  <si>
    <t>Object Related Expenses</t>
  </si>
  <si>
    <t>Religious/Charitable Expense</t>
  </si>
  <si>
    <t>Note-RP-3</t>
  </si>
  <si>
    <t>RP-4A</t>
  </si>
  <si>
    <t>RP-4B</t>
  </si>
  <si>
    <t>RP-4C</t>
  </si>
  <si>
    <t>RP-4D</t>
  </si>
  <si>
    <t>DONATION/CONTRIBUTION PAID</t>
  </si>
  <si>
    <t>Note RP-12</t>
  </si>
  <si>
    <t>OTHER EXPENSES</t>
  </si>
  <si>
    <t>RP-14A</t>
  </si>
  <si>
    <t>RP14B</t>
  </si>
  <si>
    <t>RP-14C</t>
  </si>
  <si>
    <t>RP-14B</t>
  </si>
  <si>
    <t>RP-15B</t>
  </si>
  <si>
    <t>RP-15C</t>
  </si>
  <si>
    <t>RP-15D</t>
  </si>
  <si>
    <t>Repayment of Loans and Borrowings</t>
  </si>
  <si>
    <t>TDS/TCS  Deducted from Income</t>
  </si>
  <si>
    <t>OPENING CASH AND BANK BALANCES</t>
  </si>
  <si>
    <t>Opening Cash And Bank Balances</t>
  </si>
  <si>
    <t>Closing Cash &amp; Bank Balances</t>
  </si>
  <si>
    <t>DONATIONS</t>
  </si>
  <si>
    <t>General Donations</t>
  </si>
  <si>
    <t>Donation to trust having 12A registration</t>
  </si>
  <si>
    <t>Donation to other trust</t>
  </si>
  <si>
    <t>Charity Payments</t>
  </si>
  <si>
    <t>TDS/TCS  Payments (From Collection)</t>
  </si>
  <si>
    <t>Employee Benefits Expense</t>
  </si>
  <si>
    <t>Depreciation And Amortization Expense</t>
  </si>
  <si>
    <t>Religious/charitable Expenses</t>
  </si>
  <si>
    <t>Donations/Contributions Paid</t>
  </si>
  <si>
    <t>Finance Costs</t>
  </si>
  <si>
    <t>Total Expenses</t>
  </si>
  <si>
    <t>RP-8A</t>
  </si>
  <si>
    <t>RP-8B</t>
  </si>
  <si>
    <t>Donations</t>
  </si>
  <si>
    <t>EMPLOYEE BENEFIT EXPENSES</t>
  </si>
  <si>
    <t>Other Receipts</t>
  </si>
  <si>
    <t>Repairs And Maintenance</t>
  </si>
  <si>
    <t>RP-3A</t>
  </si>
  <si>
    <t>RP-6A</t>
  </si>
  <si>
    <t>RP-11A</t>
  </si>
  <si>
    <t>RP-16A</t>
  </si>
  <si>
    <t>IE-2A</t>
  </si>
  <si>
    <t>IE-3A</t>
  </si>
  <si>
    <t>IE-3B</t>
  </si>
  <si>
    <t>IE-3C</t>
  </si>
  <si>
    <t>IE-3D</t>
  </si>
  <si>
    <t>IE-5A</t>
  </si>
  <si>
    <t>Note-IE-2A</t>
  </si>
  <si>
    <t>IE-7A</t>
  </si>
  <si>
    <t>IE-7B</t>
  </si>
  <si>
    <t>IE-14A</t>
  </si>
  <si>
    <t>IE-14B</t>
  </si>
  <si>
    <t>IE-14C</t>
  </si>
  <si>
    <t>IE-15A</t>
  </si>
  <si>
    <t>IE-15B</t>
  </si>
  <si>
    <t>IE-15C</t>
  </si>
  <si>
    <t>IE-15D</t>
  </si>
  <si>
    <t>IE-16A</t>
  </si>
  <si>
    <t>Administrative Expense</t>
  </si>
  <si>
    <t>Other Payemnts</t>
  </si>
  <si>
    <t>Printing And Publishing Expenses</t>
  </si>
  <si>
    <t>DETAILS OF GST COLLECTION AND PAYMENT FOR THE YEAR 2025-26</t>
  </si>
  <si>
    <r>
      <t>ii)</t>
    </r>
    <r>
      <rPr>
        <sz val="7"/>
        <color theme="1"/>
        <rFont val="Times New Roman"/>
        <family val="1"/>
      </rPr>
      <t xml:space="preserve">                  </t>
    </r>
    <r>
      <rPr>
        <sz val="12"/>
        <color theme="1"/>
        <rFont val="Times New Roman"/>
        <family val="1"/>
      </rPr>
      <t>In the case of the Income &amp; Expenditure Account or Profit and Loss Account of the Income and application or Profit or Loss of its accounting year ending on 31</t>
    </r>
    <r>
      <rPr>
        <vertAlign val="superscript"/>
        <sz val="12"/>
        <color theme="1"/>
        <rFont val="Times New Roman"/>
        <family val="1"/>
      </rPr>
      <t>st</t>
    </r>
    <r>
      <rPr>
        <sz val="12"/>
        <color theme="1"/>
        <rFont val="Times New Roman"/>
        <family val="1"/>
      </rPr>
      <t xml:space="preserve"> March, 2026.</t>
    </r>
  </si>
  <si>
    <t>Use the attached Financial Statements for preparing Receipts and Payments Account, Income and Expenditure Accounts and Balance Sheet for the Financial year 2025-26</t>
  </si>
  <si>
    <t>Salaries and Allowances of operating staff are to be entered in Schedule "Employee Benefit Expense" only</t>
  </si>
  <si>
    <t>Opening and Closing Stock are to be given in I&amp;E,Closing stock will autopopulate to Balance sheet also</t>
  </si>
  <si>
    <t>The closing bank balance in the R&amp;P Schedule will auto-populate in the Bank Balance of the Balance Sheet</t>
  </si>
  <si>
    <t>(specify the nature here)</t>
  </si>
  <si>
    <t>House Building Assistance Fund</t>
  </si>
  <si>
    <t>Marriage Assistance Fund</t>
  </si>
  <si>
    <t>Assistance for Poor Fund /Charity</t>
  </si>
  <si>
    <t>Medical Assistance</t>
  </si>
  <si>
    <t>Education Assistances</t>
  </si>
  <si>
    <t>Dhyanam/Suvishshayogam</t>
  </si>
  <si>
    <t>Church Celebrations (other than perunnal)</t>
  </si>
  <si>
    <t>Meeting and conventions</t>
  </si>
  <si>
    <t>Christmas Karol</t>
  </si>
  <si>
    <t>Parish Day</t>
  </si>
  <si>
    <t>Lent and Passion Week</t>
  </si>
  <si>
    <t>Marriage Receipts</t>
  </si>
  <si>
    <t>Harvest Festival  Receipts</t>
  </si>
  <si>
    <t>Annadhanam and feast</t>
  </si>
  <si>
    <t>Receipt of Agricultural Produces</t>
  </si>
  <si>
    <t>Other Donations</t>
  </si>
  <si>
    <t>Church Receipts</t>
  </si>
  <si>
    <t>Bhandaram Collection</t>
  </si>
  <si>
    <t>Church</t>
  </si>
  <si>
    <t>Others (specify)</t>
  </si>
  <si>
    <t>Kurishinthotti</t>
  </si>
  <si>
    <t>Qurbana Receipts</t>
  </si>
  <si>
    <t>Offerings Received</t>
  </si>
  <si>
    <t>Baptism</t>
  </si>
  <si>
    <t>Funeral</t>
  </si>
  <si>
    <t>Birthday Contributions</t>
  </si>
  <si>
    <t>Other offerings</t>
  </si>
  <si>
    <t>Offerings for Ritual Articles</t>
  </si>
  <si>
    <t>Receipts for Festivals</t>
  </si>
  <si>
    <t>July 3rd Festival</t>
  </si>
  <si>
    <t>August 15 Festival</t>
  </si>
  <si>
    <t>Church Festival</t>
  </si>
  <si>
    <t>Parumala Festival</t>
  </si>
  <si>
    <t>Receipts for Piligrimage</t>
  </si>
  <si>
    <t>Parumala</t>
  </si>
  <si>
    <t>Others:</t>
  </si>
  <si>
    <t>Receipts for Spiritual Organizations</t>
  </si>
  <si>
    <t>Sunday School</t>
  </si>
  <si>
    <t>Youth Movement</t>
  </si>
  <si>
    <t>Vanitha Samajam</t>
  </si>
  <si>
    <t>Prarthanayogam</t>
  </si>
  <si>
    <t>Bala Samajam</t>
  </si>
  <si>
    <t>OVBS</t>
  </si>
  <si>
    <t>MGOCSM</t>
  </si>
  <si>
    <t>Other spiritual organisations</t>
  </si>
  <si>
    <t>Members Subscriptions</t>
  </si>
  <si>
    <t>Monthly subscription</t>
  </si>
  <si>
    <t>For the current year</t>
  </si>
  <si>
    <t>Outstanding from previous year</t>
  </si>
  <si>
    <t>Advance for next year</t>
  </si>
  <si>
    <t>Other subscriptions</t>
  </si>
  <si>
    <t>Miscellaneous income</t>
  </si>
  <si>
    <t xml:space="preserve">Receipt from Tomb/Grave </t>
  </si>
  <si>
    <t>Ambulance Charges</t>
  </si>
  <si>
    <t>Catholicate Day collection</t>
  </si>
  <si>
    <t>Recceessa</t>
  </si>
  <si>
    <t>Vivaha Kaimuthu</t>
  </si>
  <si>
    <t>Mission Sunday collection</t>
  </si>
  <si>
    <t>Sunday school day collection</t>
  </si>
  <si>
    <t>Seminary day collection</t>
  </si>
  <si>
    <t>Diocesan day collection</t>
  </si>
  <si>
    <t>Garbo Sunday Collection</t>
  </si>
  <si>
    <t>Other collections</t>
  </si>
  <si>
    <t>Grant from Catholicate Office</t>
  </si>
  <si>
    <t>Capital Expenses</t>
  </si>
  <si>
    <t>Grant for Revenue Expenditure</t>
  </si>
  <si>
    <t>Grant From Diocese</t>
  </si>
  <si>
    <t>Salary Fund</t>
  </si>
  <si>
    <t>Deposits/Bonds</t>
  </si>
  <si>
    <t>Expenses Payables</t>
  </si>
  <si>
    <t>Advances Returned</t>
  </si>
  <si>
    <t>Other Liabilities</t>
  </si>
  <si>
    <t>Endowment Receipt</t>
  </si>
  <si>
    <t>Payment of Special Collections (Inter Accounts)</t>
  </si>
  <si>
    <t>To Malankara Metropolitan</t>
  </si>
  <si>
    <t>Catholicate Day Collection</t>
  </si>
  <si>
    <t>To Diocession Office</t>
  </si>
  <si>
    <t>Other Collections</t>
  </si>
  <si>
    <t>Gerbo Sunday Collection</t>
  </si>
  <si>
    <t>Inter Accounts Payments to Diocese</t>
  </si>
  <si>
    <t>Methrasana Vihitham</t>
  </si>
  <si>
    <t>Total Inter Accounts Payments</t>
  </si>
  <si>
    <t>Grant and Assistance (Inter accounts)</t>
  </si>
  <si>
    <t>Grant to Spiritual Organisations</t>
  </si>
  <si>
    <t>Other grants</t>
  </si>
  <si>
    <t>Church Expenses</t>
  </si>
  <si>
    <t>Holy Qurbana Allowances</t>
  </si>
  <si>
    <t>Church Consumables/ Daily Expenses</t>
  </si>
  <si>
    <t>Suvisheshayogam Expenses</t>
  </si>
  <si>
    <t>Holy week and Dhyanam expenses</t>
  </si>
  <si>
    <t xml:space="preserve"> Feast Expenses</t>
  </si>
  <si>
    <t>Food and Refreshment Expenses</t>
  </si>
  <si>
    <t>Owned institution expenses</t>
  </si>
  <si>
    <t>Legal Expenses</t>
  </si>
  <si>
    <t>Rent Paid</t>
  </si>
  <si>
    <t>Electricity Charges</t>
  </si>
  <si>
    <t>Fuel and Water Charges</t>
  </si>
  <si>
    <t>Salary and allowances to others</t>
  </si>
  <si>
    <t>Priest welfare fund contribution / Gratuity</t>
  </si>
  <si>
    <t>Staff welfare fund contribution</t>
  </si>
  <si>
    <t>Allowances to Kapyar</t>
  </si>
  <si>
    <t>Honorarium</t>
  </si>
  <si>
    <t>Miscellaneous Expenses</t>
  </si>
  <si>
    <t>Wages and Cooly</t>
  </si>
  <si>
    <t>Meeting and Conference expenses</t>
  </si>
  <si>
    <t>Cleaning Expenses</t>
  </si>
  <si>
    <t>Ambulance Expenses</t>
  </si>
  <si>
    <t>Canteen Payments</t>
  </si>
  <si>
    <t>Tomb Construction</t>
  </si>
  <si>
    <t>Vehicle Running and Maintenance Expenses</t>
  </si>
  <si>
    <t>Perunnal expenses</t>
  </si>
  <si>
    <t>Pilgrimage Expenses</t>
  </si>
  <si>
    <t>Buildings</t>
  </si>
  <si>
    <t>Equipments</t>
  </si>
  <si>
    <t>Computers</t>
  </si>
  <si>
    <t xml:space="preserve">Vehicles </t>
  </si>
  <si>
    <t>Send off Expenses</t>
  </si>
  <si>
    <t>Celebration expenses:</t>
  </si>
  <si>
    <t xml:space="preserve">       Christmas</t>
  </si>
  <si>
    <t xml:space="preserve">       Others</t>
  </si>
  <si>
    <t>B1 Spiritual Organisations Expenses</t>
  </si>
  <si>
    <t>Other Spiritual organisations</t>
  </si>
  <si>
    <t>B2 Charity Expenses</t>
  </si>
  <si>
    <t>Medical Aid</t>
  </si>
  <si>
    <t>Marriage Aid</t>
  </si>
  <si>
    <t>Housing Aid</t>
  </si>
  <si>
    <t>Education and Scholership</t>
  </si>
  <si>
    <t>Rice Distribution</t>
  </si>
  <si>
    <t>Deaddiction Movement</t>
  </si>
  <si>
    <t>Other Charity</t>
  </si>
  <si>
    <t>Gifts and Compliments</t>
  </si>
  <si>
    <t>Scholarships</t>
  </si>
  <si>
    <t>Total Charity Payments</t>
  </si>
  <si>
    <t>Travelling Expenses</t>
  </si>
  <si>
    <t>Auditors Remuneration</t>
  </si>
  <si>
    <t>Postage and Telephone</t>
  </si>
  <si>
    <t>Printing and Stationery</t>
  </si>
  <si>
    <t>Professional and other service charges</t>
  </si>
  <si>
    <t>Office Expenses</t>
  </si>
  <si>
    <t>Subscription and Periodicals</t>
  </si>
  <si>
    <t>Insurance Charges</t>
  </si>
  <si>
    <t>Advertisement Expenses</t>
  </si>
  <si>
    <t>Deposits/ Bonds</t>
  </si>
  <si>
    <t>Investment of Endowment fund</t>
  </si>
  <si>
    <t>Rent Deposits refunded</t>
  </si>
  <si>
    <t>Rent Deposits paid</t>
  </si>
  <si>
    <t>Electricity  Deposit paid</t>
  </si>
  <si>
    <t>Telephone Deposit paid</t>
  </si>
  <si>
    <t>LPG Cylinder  Deposit paid</t>
  </si>
  <si>
    <t>Advance from Diocese (Inter accounts)</t>
  </si>
  <si>
    <t>Cash Balances Churches</t>
  </si>
  <si>
    <t>Bhandaram</t>
  </si>
  <si>
    <t xml:space="preserve"> Kurishinthotti</t>
  </si>
  <si>
    <t>Qurbana Income</t>
  </si>
  <si>
    <t>Offerings</t>
  </si>
  <si>
    <t>Other Offerings</t>
  </si>
  <si>
    <t>August 15  Festival</t>
  </si>
  <si>
    <t>Sunday school</t>
  </si>
  <si>
    <t>Current year receipts</t>
  </si>
  <si>
    <t>Less: Advance for next year</t>
  </si>
  <si>
    <t>Add: Subscription Receivable</t>
  </si>
  <si>
    <t>Church celebrations (other than perunnal)</t>
  </si>
  <si>
    <t>Harvest Festival Receipts</t>
  </si>
  <si>
    <t>Grant and Assistance (Inter Accounts)</t>
  </si>
  <si>
    <t>Profit on Sale/redemption of investment</t>
  </si>
  <si>
    <t>Profit on Sale of Fixed Assets</t>
  </si>
  <si>
    <t>Inter Church / unit Accounts</t>
  </si>
  <si>
    <t>Special Collection Received</t>
  </si>
  <si>
    <t>Special Collection Paid /Excess Paid</t>
  </si>
  <si>
    <t>Inter Accounts Payment to Diocese</t>
  </si>
  <si>
    <t>Holy Qurbana allowances</t>
  </si>
  <si>
    <t>Church consumables</t>
  </si>
  <si>
    <t>Suvisheshayogam expenses</t>
  </si>
  <si>
    <t>Holy week and dhyanam expenses</t>
  </si>
  <si>
    <t>Annadhanam and feast expenses</t>
  </si>
  <si>
    <t>Food and refreshment expenses</t>
  </si>
  <si>
    <t>Rent paid</t>
  </si>
  <si>
    <t>Priest welfare fund contribution/ Gratuity</t>
  </si>
  <si>
    <t>Wages and cooly</t>
  </si>
  <si>
    <t>Meeting and conference expenses</t>
  </si>
  <si>
    <t>Cleaning expenses</t>
  </si>
  <si>
    <t>Vehicle Running and maintenance Expenses</t>
  </si>
  <si>
    <t>Perunnal Expenses</t>
  </si>
  <si>
    <t>O1 Spiritual Organisations Expenses</t>
  </si>
  <si>
    <t>O2 Charity Expenses</t>
  </si>
  <si>
    <t xml:space="preserve">Auditors Remuneration </t>
  </si>
  <si>
    <t>Loss on Sale/redemption of investment</t>
  </si>
  <si>
    <t>Loss on Sale of Fixed Assets</t>
  </si>
  <si>
    <t>Payments on Inter Church / Units  Accounts</t>
  </si>
  <si>
    <t>IE-7C</t>
  </si>
  <si>
    <t>Long term Borrowings</t>
  </si>
  <si>
    <t>Short Term Borrorwings</t>
  </si>
  <si>
    <t>Interest Payable on Borrowings and Loans</t>
  </si>
  <si>
    <t>Against  Malankara Metropolitan Payments</t>
  </si>
  <si>
    <t>Against Diocession Office Payments</t>
  </si>
  <si>
    <t>Against Other MOSC Office Payments</t>
  </si>
  <si>
    <t>PF Payable</t>
  </si>
  <si>
    <t>ESI Payables</t>
  </si>
  <si>
    <t>Other Payables</t>
  </si>
  <si>
    <t>Advance from MOSC Churches(Inter accounts)</t>
  </si>
  <si>
    <t>Advances to MOSC Church</t>
  </si>
  <si>
    <t>CASH BALANCES</t>
  </si>
  <si>
    <t>St. Joseph Forum</t>
  </si>
  <si>
    <t>St Dionysious Forum</t>
  </si>
  <si>
    <t>St. Dionysious Forum</t>
  </si>
  <si>
    <t>St.Joseph Forum</t>
  </si>
  <si>
    <t>Loan/Advances from Church Members</t>
  </si>
  <si>
    <t>Loan/Advances from Others (Other than Church members)</t>
  </si>
  <si>
    <t>Expenses Payable</t>
  </si>
  <si>
    <t xml:space="preserve">       Others Celebrations</t>
  </si>
  <si>
    <t>Charity Expenses</t>
  </si>
  <si>
    <t>Spiritual Organisations Expenses</t>
  </si>
  <si>
    <t>Charitable Meal Service</t>
  </si>
  <si>
    <t>Taxes:</t>
  </si>
  <si>
    <t xml:space="preserve">     Land Tax</t>
  </si>
  <si>
    <t xml:space="preserve">     Building Tax</t>
  </si>
  <si>
    <t xml:space="preserve">     Building Tax on Let out Properties</t>
  </si>
  <si>
    <t xml:space="preserve">     Others</t>
  </si>
  <si>
    <t>Total of C1 to C1.3</t>
  </si>
  <si>
    <t>Loan from NBFC</t>
  </si>
  <si>
    <t>Rent Payables</t>
  </si>
  <si>
    <t>Advance From Church Members</t>
  </si>
  <si>
    <t>Advance From Others(Other than Church Members)</t>
  </si>
  <si>
    <t>Gst receivables</t>
  </si>
  <si>
    <t>Tax Deducted at Source/TCS  for 2025-26</t>
  </si>
  <si>
    <t>2024-25</t>
  </si>
  <si>
    <t>Other Income/Receipts</t>
  </si>
  <si>
    <t>Bank Charges</t>
  </si>
  <si>
    <t>Name of Vicar</t>
  </si>
  <si>
    <t>Name of Trustee</t>
  </si>
  <si>
    <t>Contact Number</t>
  </si>
  <si>
    <t xml:space="preserve">  a) Interest and Dividend Income</t>
  </si>
  <si>
    <t xml:space="preserve">  b)Other Receipts</t>
  </si>
  <si>
    <t xml:space="preserve">  a)Administrative Expenses</t>
  </si>
  <si>
    <t xml:space="preserve">  b)Repair &amp; Maintenance</t>
  </si>
  <si>
    <t xml:space="preserve">  c)Other Payments</t>
  </si>
  <si>
    <t>Interest  Income</t>
  </si>
  <si>
    <t>April 2025</t>
  </si>
  <si>
    <t>May 2025</t>
  </si>
  <si>
    <t>June 2025</t>
  </si>
  <si>
    <t>July 2025</t>
  </si>
  <si>
    <t>August 2025</t>
  </si>
  <si>
    <t>September 2025</t>
  </si>
  <si>
    <t>October 2025</t>
  </si>
  <si>
    <t>November 2025</t>
  </si>
  <si>
    <t>December 2025</t>
  </si>
  <si>
    <t>GST Payable as on 31/03/2025</t>
  </si>
  <si>
    <t>Note-BS-5</t>
  </si>
  <si>
    <t>Interest Income</t>
  </si>
  <si>
    <t>Parsonage</t>
  </si>
  <si>
    <t>Church Building</t>
  </si>
  <si>
    <t>Dhyana Mandiram</t>
  </si>
  <si>
    <t>Kurushupalli building</t>
  </si>
  <si>
    <t>Parish Hall building</t>
  </si>
  <si>
    <t>Building of owned institutions</t>
  </si>
  <si>
    <t>Compound wall</t>
  </si>
  <si>
    <t>Kodimaram</t>
  </si>
  <si>
    <t>Commercial Building</t>
  </si>
  <si>
    <t>Church Equipments</t>
  </si>
  <si>
    <t>Other Equipments</t>
  </si>
  <si>
    <t>Computer, Software  and Peripherals</t>
  </si>
  <si>
    <t>Website</t>
  </si>
  <si>
    <t>Electrical Equipments</t>
  </si>
  <si>
    <t>Machinery and equipments</t>
  </si>
  <si>
    <t>Building under Construction</t>
  </si>
  <si>
    <r>
      <t>i)</t>
    </r>
    <r>
      <rPr>
        <sz val="7"/>
        <color theme="1"/>
        <rFont val="Times New Roman"/>
        <family val="1"/>
      </rPr>
      <t xml:space="preserve">                    </t>
    </r>
    <r>
      <rPr>
        <sz val="12"/>
        <color theme="1"/>
        <rFont val="Times New Roman"/>
        <family val="1"/>
      </rPr>
      <t>In the case of the Balance Sheet, of the State of affairs of the above-named fund or Trust or Institution or any University or other educational institution or any hospital or other medical institution  as on  31</t>
    </r>
    <r>
      <rPr>
        <vertAlign val="superscript"/>
        <sz val="12"/>
        <color theme="1"/>
        <rFont val="Times New Roman"/>
        <family val="1"/>
      </rPr>
      <t>st</t>
    </r>
    <r>
      <rPr>
        <sz val="12"/>
        <color theme="1"/>
        <rFont val="Times New Roman"/>
        <family val="1"/>
      </rPr>
      <t xml:space="preserve"> March, 2026, and</t>
    </r>
  </si>
  <si>
    <t>EXPENSES</t>
  </si>
  <si>
    <t>Other than Bank Investments</t>
  </si>
  <si>
    <t>Closing Stock in I &amp; E</t>
  </si>
  <si>
    <t>SPECIAL COLLECTIONS</t>
  </si>
  <si>
    <t>COLLECTED</t>
  </si>
  <si>
    <t>PAID</t>
  </si>
  <si>
    <t>Against Other Office Payments</t>
  </si>
  <si>
    <t>Amount</t>
  </si>
  <si>
    <t>Church has to be identified its major Operating Income and Operating Expenses</t>
  </si>
  <si>
    <t>Enter the Name and Address of the Church and Diocese at Data Sheet only.</t>
  </si>
  <si>
    <t>It is required to submitt applicable schedules only in Form 10B for consolidation.</t>
  </si>
  <si>
    <t>RECEIPTS AND PAYMENTS SCHEDULES</t>
  </si>
  <si>
    <t>RECEIPTS AND PAYMENTS SUB SCHEDULES</t>
  </si>
  <si>
    <t>INCOME &amp; EXPENDITURE ACCOUNT SCHEDULES</t>
  </si>
  <si>
    <t>INCOME &amp; EXPENDITURE SUB SCHEDULES</t>
  </si>
  <si>
    <t>Kurushupalli Building</t>
  </si>
  <si>
    <t>Parish Hall Building</t>
  </si>
  <si>
    <t>Building of Owned Institutions</t>
  </si>
  <si>
    <t>Furniture &amp; Equipments</t>
  </si>
  <si>
    <t>Vehicles</t>
  </si>
  <si>
    <t>Computer,Software and Peripherals</t>
  </si>
  <si>
    <t>Web Site</t>
  </si>
  <si>
    <t>Library Books</t>
  </si>
  <si>
    <t xml:space="preserve">Buildings under Construction: </t>
  </si>
  <si>
    <t>2500 &amp; 2501</t>
  </si>
  <si>
    <t>PY Code</t>
  </si>
  <si>
    <t>RP-2.10</t>
  </si>
  <si>
    <t>RP-2.11</t>
  </si>
  <si>
    <t>RP-2.12</t>
  </si>
  <si>
    <t>RP-2.13</t>
  </si>
  <si>
    <t>RP-2.14</t>
  </si>
  <si>
    <t>RP-2.15</t>
  </si>
  <si>
    <t>RP-2.16</t>
  </si>
  <si>
    <t>RP-2.17</t>
  </si>
  <si>
    <t>RP-2.18</t>
  </si>
  <si>
    <t>RP-2.19</t>
  </si>
  <si>
    <t>RP-2.20</t>
  </si>
  <si>
    <t>RP-3.10</t>
  </si>
  <si>
    <t>RP-3.11</t>
  </si>
  <si>
    <t>RP-3.12</t>
  </si>
  <si>
    <t>RP-3.13</t>
  </si>
  <si>
    <t>RP-3.14</t>
  </si>
  <si>
    <t>RP-3.15</t>
  </si>
  <si>
    <t>RP-3.16</t>
  </si>
  <si>
    <t>RP-3.17</t>
  </si>
  <si>
    <t>RP-3.18</t>
  </si>
  <si>
    <t>RP-3.30</t>
  </si>
  <si>
    <t>RP-3.31</t>
  </si>
  <si>
    <t>RP-3.32</t>
  </si>
  <si>
    <t>RP-3.33</t>
  </si>
  <si>
    <t>RP-3.34</t>
  </si>
  <si>
    <t>RP-3.35</t>
  </si>
  <si>
    <t>RP-4.10</t>
  </si>
  <si>
    <t>RP-4.11</t>
  </si>
  <si>
    <t>RP-4.12</t>
  </si>
  <si>
    <t>RP-4.13</t>
  </si>
  <si>
    <t>RP-8.10</t>
  </si>
  <si>
    <t>RP-9.10</t>
  </si>
  <si>
    <t>RP-9.11</t>
  </si>
  <si>
    <t>RP-9.12</t>
  </si>
  <si>
    <t>RP-9.13</t>
  </si>
  <si>
    <t>RP-9.14</t>
  </si>
  <si>
    <t>RP-9.15</t>
  </si>
  <si>
    <t>RP-9.16</t>
  </si>
  <si>
    <t>RP-9.17</t>
  </si>
  <si>
    <t>RP-9.20</t>
  </si>
  <si>
    <t>RP-9.21</t>
  </si>
  <si>
    <t>RP-9.22</t>
  </si>
  <si>
    <t>RP-9.30</t>
  </si>
  <si>
    <t>RP-9.31</t>
  </si>
  <si>
    <t>RP-9.32</t>
  </si>
  <si>
    <t>RP-9.33</t>
  </si>
  <si>
    <t>RP-10.10</t>
  </si>
  <si>
    <t>RP-14.10</t>
  </si>
  <si>
    <t>RP-14.11</t>
  </si>
  <si>
    <t>RP-14.12</t>
  </si>
  <si>
    <t>RP-14.18</t>
  </si>
  <si>
    <t>1</t>
  </si>
  <si>
    <t>2</t>
  </si>
  <si>
    <t>RP-15.10</t>
  </si>
  <si>
    <t>RP-15.11</t>
  </si>
  <si>
    <t>RP-15.12</t>
  </si>
  <si>
    <t>RP-15.13</t>
  </si>
  <si>
    <t>RP-16.10</t>
  </si>
  <si>
    <t>RP-16.11</t>
  </si>
  <si>
    <t>RP-16.12</t>
  </si>
  <si>
    <t>RP-16.13</t>
  </si>
  <si>
    <t>RP-16.14</t>
  </si>
  <si>
    <t>RP-16.15</t>
  </si>
  <si>
    <t>RP-16.16</t>
  </si>
  <si>
    <t>RP-16.17</t>
  </si>
  <si>
    <t>RP-16.30</t>
  </si>
  <si>
    <t>RP-16.31</t>
  </si>
  <si>
    <t>RP-16.32</t>
  </si>
  <si>
    <t>RP-16.33</t>
  </si>
  <si>
    <t>RP-16.34</t>
  </si>
  <si>
    <t>RP-16.35</t>
  </si>
  <si>
    <t>RP-16.36</t>
  </si>
  <si>
    <t>RP-16.37</t>
  </si>
  <si>
    <t>RP-16.38</t>
  </si>
  <si>
    <t>RP-16.45</t>
  </si>
  <si>
    <t>RP-16.46</t>
  </si>
  <si>
    <t>RP-16.47</t>
  </si>
  <si>
    <t>RP-16.48</t>
  </si>
  <si>
    <t>RP-16.49</t>
  </si>
  <si>
    <t>RP-16.50</t>
  </si>
  <si>
    <t>RP-16.51</t>
  </si>
  <si>
    <t>RP-18.10</t>
  </si>
  <si>
    <t>RP-18.11</t>
  </si>
  <si>
    <t>RP-18.12</t>
  </si>
  <si>
    <t>RP-18.13</t>
  </si>
  <si>
    <t>RP-18.14</t>
  </si>
  <si>
    <t>RP-18.15</t>
  </si>
  <si>
    <t>RP-18.16</t>
  </si>
  <si>
    <t>RP-18.17</t>
  </si>
  <si>
    <t>RP-18.18</t>
  </si>
  <si>
    <t>RP-18.19</t>
  </si>
  <si>
    <t>RP-18.20</t>
  </si>
  <si>
    <t>RP-18.21</t>
  </si>
  <si>
    <t>RP-18.22</t>
  </si>
  <si>
    <t>RP-18.23</t>
  </si>
  <si>
    <t>RP-18.24</t>
  </si>
  <si>
    <t>RP-18.25</t>
  </si>
  <si>
    <t>RP-18.26</t>
  </si>
  <si>
    <t>RP-18.27</t>
  </si>
  <si>
    <t>RP-18.28</t>
  </si>
  <si>
    <t>RP-18.35</t>
  </si>
  <si>
    <t>RP-18.36</t>
  </si>
  <si>
    <t>RP-18.37</t>
  </si>
  <si>
    <t>RP-18.38</t>
  </si>
  <si>
    <t>RP-18.45</t>
  </si>
  <si>
    <t>RP-18.46</t>
  </si>
  <si>
    <t>RP-18.47</t>
  </si>
  <si>
    <t>RP-18.48</t>
  </si>
  <si>
    <t>RP-18.49</t>
  </si>
  <si>
    <t>RP-18.50</t>
  </si>
  <si>
    <t>RP-18.55</t>
  </si>
  <si>
    <t>RP-18.56</t>
  </si>
  <si>
    <t>RP-18.57</t>
  </si>
  <si>
    <t>RP-19.10</t>
  </si>
  <si>
    <t>RP-19.11</t>
  </si>
  <si>
    <t>RP-19.12</t>
  </si>
  <si>
    <t>RP-19.15</t>
  </si>
  <si>
    <t>RP-19.20</t>
  </si>
  <si>
    <t>RP-19.21</t>
  </si>
  <si>
    <t>RP-19.22</t>
  </si>
  <si>
    <t>Publishing Income</t>
  </si>
  <si>
    <t>Income from Publications</t>
  </si>
  <si>
    <t>Publication Expenses</t>
  </si>
  <si>
    <t>IE-1.10</t>
  </si>
  <si>
    <t>IE-1.11</t>
  </si>
  <si>
    <t>IE-1.12</t>
  </si>
  <si>
    <t>IE-1.13</t>
  </si>
  <si>
    <t>IE-1.14</t>
  </si>
  <si>
    <t>IE-1.15</t>
  </si>
  <si>
    <t>IE-1.16</t>
  </si>
  <si>
    <t>IE-1.17</t>
  </si>
  <si>
    <t>IE-1.18</t>
  </si>
  <si>
    <t>IE-1.19</t>
  </si>
  <si>
    <t>IE-1.20</t>
  </si>
  <si>
    <t>IE-2.11</t>
  </si>
  <si>
    <t>IE-2.12</t>
  </si>
  <si>
    <t>IE-2.13</t>
  </si>
  <si>
    <t>IE-2.14</t>
  </si>
  <si>
    <t>IE-2.15</t>
  </si>
  <si>
    <t>IE-2.16</t>
  </si>
  <si>
    <t>IE-2.17</t>
  </si>
  <si>
    <t>IE-2.18</t>
  </si>
  <si>
    <t>IE-2.30</t>
  </si>
  <si>
    <t>IE-2.31</t>
  </si>
  <si>
    <t>IE-2.32</t>
  </si>
  <si>
    <t>IE-2.33</t>
  </si>
  <si>
    <t>IE-2.34</t>
  </si>
  <si>
    <t>IE-2.35</t>
  </si>
  <si>
    <t>IE-2.40</t>
  </si>
  <si>
    <t>IE-2.41</t>
  </si>
  <si>
    <t>IE-2.42</t>
  </si>
  <si>
    <t>IE-3.10</t>
  </si>
  <si>
    <t>IE-3.11</t>
  </si>
  <si>
    <t>IE-3.12</t>
  </si>
  <si>
    <t>IE-3.13</t>
  </si>
  <si>
    <t>IE-1.01</t>
  </si>
  <si>
    <t>IE-1.02</t>
  </si>
  <si>
    <t>IE-1.03</t>
  </si>
  <si>
    <t>IE-1.04</t>
  </si>
  <si>
    <t>IE-1.05</t>
  </si>
  <si>
    <t>IE-1.06</t>
  </si>
  <si>
    <t>IE-1.07</t>
  </si>
  <si>
    <t>IE-1.08</t>
  </si>
  <si>
    <t>IE-1.09</t>
  </si>
  <si>
    <t>IE-2.01</t>
  </si>
  <si>
    <t>IE-2.02</t>
  </si>
  <si>
    <t>IE-2.03</t>
  </si>
  <si>
    <t>IE-2.04</t>
  </si>
  <si>
    <t>IE-2.05</t>
  </si>
  <si>
    <t>IE-3.01</t>
  </si>
  <si>
    <t>IE-3.02</t>
  </si>
  <si>
    <t>IE-3.03</t>
  </si>
  <si>
    <t>IE-3.04</t>
  </si>
  <si>
    <t>IE-3.05</t>
  </si>
  <si>
    <t>IE-4.01</t>
  </si>
  <si>
    <t>IE-4.02</t>
  </si>
  <si>
    <t>IE-4.03</t>
  </si>
  <si>
    <t>IE-4.04</t>
  </si>
  <si>
    <t>IE-4.05</t>
  </si>
  <si>
    <t>IE-4.06</t>
  </si>
  <si>
    <t>IE-4.07</t>
  </si>
  <si>
    <t>IE-5.01</t>
  </si>
  <si>
    <t>IE-5.02</t>
  </si>
  <si>
    <t>IE-5.03</t>
  </si>
  <si>
    <t>IE-5.04</t>
  </si>
  <si>
    <t>IE-5.05</t>
  </si>
  <si>
    <t>IE-5.06</t>
  </si>
  <si>
    <t>IE-5.07</t>
  </si>
  <si>
    <t>IE-5.08</t>
  </si>
  <si>
    <t>IE-5.09</t>
  </si>
  <si>
    <t>IE-6.01</t>
  </si>
  <si>
    <t>IE-6.02</t>
  </si>
  <si>
    <t>IE-6.03</t>
  </si>
  <si>
    <t>IE-6.04</t>
  </si>
  <si>
    <t>IE-7.01</t>
  </si>
  <si>
    <t>IE-7.02</t>
  </si>
  <si>
    <t>IE-7.03</t>
  </si>
  <si>
    <t>IE-7.04</t>
  </si>
  <si>
    <t>IE-7.05</t>
  </si>
  <si>
    <t>IE-7.06</t>
  </si>
  <si>
    <t>IE-7.09</t>
  </si>
  <si>
    <t>IE-8.01</t>
  </si>
  <si>
    <t>IE-8.02</t>
  </si>
  <si>
    <t>IE-8.03</t>
  </si>
  <si>
    <t>IE-8.04</t>
  </si>
  <si>
    <t>IE-8.05</t>
  </si>
  <si>
    <t>IE-9.01</t>
  </si>
  <si>
    <t>IE-9.02</t>
  </si>
  <si>
    <t>IE-9.03</t>
  </si>
  <si>
    <t>IE-9.04</t>
  </si>
  <si>
    <t>IE-10.01</t>
  </si>
  <si>
    <t>IE-10.02</t>
  </si>
  <si>
    <t>IE-10.03</t>
  </si>
  <si>
    <t>IE-11.01</t>
  </si>
  <si>
    <t>IE-11.02</t>
  </si>
  <si>
    <t>IE-11.03</t>
  </si>
  <si>
    <t>IE-11.04</t>
  </si>
  <si>
    <t>IE-11.05</t>
  </si>
  <si>
    <t>IE-11.06</t>
  </si>
  <si>
    <t>IE-13.01</t>
  </si>
  <si>
    <t>IE-13.02</t>
  </si>
  <si>
    <t>IE-13.03</t>
  </si>
  <si>
    <t>IE-13.04</t>
  </si>
  <si>
    <t>IE-14.01</t>
  </si>
  <si>
    <t>IE-14.02</t>
  </si>
  <si>
    <t>IE-14.03</t>
  </si>
  <si>
    <t>IE-14.04</t>
  </si>
  <si>
    <t>IE-14.05</t>
  </si>
  <si>
    <t>IE-14.06</t>
  </si>
  <si>
    <t>IE-14.07</t>
  </si>
  <si>
    <t>IE-14.08</t>
  </si>
  <si>
    <t>IE-14.09</t>
  </si>
  <si>
    <t>IE-14.10</t>
  </si>
  <si>
    <t>IE-14.11</t>
  </si>
  <si>
    <t>IE-14.12</t>
  </si>
  <si>
    <t>IE-14.18</t>
  </si>
  <si>
    <t>IE-14.19</t>
  </si>
  <si>
    <t>IE-14.30</t>
  </si>
  <si>
    <t>IE-14.31</t>
  </si>
  <si>
    <t>IE-14.32</t>
  </si>
  <si>
    <t>IE-14.33</t>
  </si>
  <si>
    <t>IE-14.34</t>
  </si>
  <si>
    <t>IE-14.35</t>
  </si>
  <si>
    <t>IE-15.01</t>
  </si>
  <si>
    <t>IE-15.02</t>
  </si>
  <si>
    <t>IE-15.03</t>
  </si>
  <si>
    <t>IE-15.04</t>
  </si>
  <si>
    <t>IE-15.05</t>
  </si>
  <si>
    <t>IE-15.10</t>
  </si>
  <si>
    <t>IE-15.11</t>
  </si>
  <si>
    <t>IE-15.12</t>
  </si>
  <si>
    <t>IE-15.13</t>
  </si>
  <si>
    <t>IE-16.01</t>
  </si>
  <si>
    <t>IE-16.02</t>
  </si>
  <si>
    <t>IE-16.03</t>
  </si>
  <si>
    <t>IE-16.04</t>
  </si>
  <si>
    <t>IE-16.05</t>
  </si>
  <si>
    <t>IE-16.06</t>
  </si>
  <si>
    <t>IE-16.07</t>
  </si>
  <si>
    <t>IE-16.08</t>
  </si>
  <si>
    <t>IE-16.09</t>
  </si>
  <si>
    <t>IE-16.10</t>
  </si>
  <si>
    <t>IE-16.11</t>
  </si>
  <si>
    <t>IE-16.12</t>
  </si>
  <si>
    <t>IE-16.13</t>
  </si>
  <si>
    <t>IE-16.14</t>
  </si>
  <si>
    <t>IE-16.15</t>
  </si>
  <si>
    <t>IE-16.16</t>
  </si>
  <si>
    <t>IE-16.20</t>
  </si>
  <si>
    <t>IE-16.21</t>
  </si>
  <si>
    <t>IE-16.22</t>
  </si>
  <si>
    <t>IE-16.23</t>
  </si>
  <si>
    <t>IE-16.24</t>
  </si>
  <si>
    <t>IE-16.25</t>
  </si>
  <si>
    <t>IE-16.26</t>
  </si>
  <si>
    <t>IE-16.27</t>
  </si>
  <si>
    <t>IE-16.28</t>
  </si>
  <si>
    <t>IE-16.40</t>
  </si>
  <si>
    <t>IE-16.41</t>
  </si>
  <si>
    <t>IE-16.42</t>
  </si>
  <si>
    <t>IE-16.43</t>
  </si>
  <si>
    <t>IE-16.44</t>
  </si>
  <si>
    <t>IE-16.45</t>
  </si>
  <si>
    <t>IE-16.46</t>
  </si>
  <si>
    <t>IE-16.50</t>
  </si>
  <si>
    <t>IE-16.51</t>
  </si>
  <si>
    <t>IE-16.52</t>
  </si>
  <si>
    <t>IE-16.53</t>
  </si>
  <si>
    <t>IE-16.54</t>
  </si>
  <si>
    <t>IE-16.55</t>
  </si>
  <si>
    <t>IE-17.01</t>
  </si>
  <si>
    <t>IE-17.02</t>
  </si>
  <si>
    <t>IE-17.03</t>
  </si>
  <si>
    <t>IE-17.04</t>
  </si>
  <si>
    <t>IE-17.05</t>
  </si>
  <si>
    <t>IE-17.06</t>
  </si>
  <si>
    <t>RP-2.01</t>
  </si>
  <si>
    <t>RP-2.02</t>
  </si>
  <si>
    <t>RP-2.03</t>
  </si>
  <si>
    <t>RP-2.04</t>
  </si>
  <si>
    <t>RP-2.05</t>
  </si>
  <si>
    <t>RP-2.06</t>
  </si>
  <si>
    <t>RP-2.07</t>
  </si>
  <si>
    <t>RP-2.08</t>
  </si>
  <si>
    <t>RP-2.09</t>
  </si>
  <si>
    <t>RP-3.01</t>
  </si>
  <si>
    <t>RP-3.02</t>
  </si>
  <si>
    <t>RP-3.03</t>
  </si>
  <si>
    <t>RP-3.04</t>
  </si>
  <si>
    <t>RP-3.05</t>
  </si>
  <si>
    <t>RP-5.01</t>
  </si>
  <si>
    <t>RP-5.02</t>
  </si>
  <si>
    <t>RP-5.03</t>
  </si>
  <si>
    <t>RP-5.04</t>
  </si>
  <si>
    <t>RP-5.05</t>
  </si>
  <si>
    <t>RP-5.06</t>
  </si>
  <si>
    <t>RP-5.07</t>
  </si>
  <si>
    <t>RP-6.01</t>
  </si>
  <si>
    <t>RP-6.02</t>
  </si>
  <si>
    <t>RP-6.03</t>
  </si>
  <si>
    <t>RP-7.01</t>
  </si>
  <si>
    <t>RP-7.02</t>
  </si>
  <si>
    <t>RP-7.03</t>
  </si>
  <si>
    <t>RP-7.04</t>
  </si>
  <si>
    <t>RP-8.01</t>
  </si>
  <si>
    <t>RP-8.02</t>
  </si>
  <si>
    <t>RP-8.03</t>
  </si>
  <si>
    <t>RP-8.04</t>
  </si>
  <si>
    <t>RP-8.05</t>
  </si>
  <si>
    <t>RP-8.06</t>
  </si>
  <si>
    <t>RP-9.01</t>
  </si>
  <si>
    <t>RP-9.05</t>
  </si>
  <si>
    <t>RP-9.06</t>
  </si>
  <si>
    <t>RP-10.01</t>
  </si>
  <si>
    <t>RP-10.02</t>
  </si>
  <si>
    <t>RP-10.03</t>
  </si>
  <si>
    <t>RP-10.04</t>
  </si>
  <si>
    <t>RP-10.05</t>
  </si>
  <si>
    <t>RP-10.07</t>
  </si>
  <si>
    <t>RP-10.08</t>
  </si>
  <si>
    <t>RP-10.09</t>
  </si>
  <si>
    <t>RP-11.01</t>
  </si>
  <si>
    <t>RP-11.02</t>
  </si>
  <si>
    <t>RP-11.03</t>
  </si>
  <si>
    <t>RP-11.04</t>
  </si>
  <si>
    <t>RP-12.01</t>
  </si>
  <si>
    <t>RP-12.02</t>
  </si>
  <si>
    <t>RP-12.03</t>
  </si>
  <si>
    <t>RP-12.04</t>
  </si>
  <si>
    <t>RP-12.05</t>
  </si>
  <si>
    <t>RP-12.06</t>
  </si>
  <si>
    <t>RP-13.01</t>
  </si>
  <si>
    <t>RP-13.02</t>
  </si>
  <si>
    <t>RP-13.03</t>
  </si>
  <si>
    <t>RP-14.01</t>
  </si>
  <si>
    <t>RP-14.02</t>
  </si>
  <si>
    <t>RP-14.03</t>
  </si>
  <si>
    <t>RP-14.04</t>
  </si>
  <si>
    <t>RP-14.05</t>
  </si>
  <si>
    <t>RP-14.06</t>
  </si>
  <si>
    <t>RP-14.07</t>
  </si>
  <si>
    <t>RP-14.08</t>
  </si>
  <si>
    <t>RP-14.09</t>
  </si>
  <si>
    <t>RP-15.01</t>
  </si>
  <si>
    <t>RP-15.02</t>
  </si>
  <si>
    <t>RP-15.03</t>
  </si>
  <si>
    <t>RP-15.04</t>
  </si>
  <si>
    <t>RP-16.01</t>
  </si>
  <si>
    <t>RP-16.02</t>
  </si>
  <si>
    <t>RP-16.03</t>
  </si>
  <si>
    <t>RP-16.04</t>
  </si>
  <si>
    <t>RP-16.05</t>
  </si>
  <si>
    <t>RP-16.06</t>
  </si>
  <si>
    <t>RP-16.07</t>
  </si>
  <si>
    <t>RP-16.08</t>
  </si>
  <si>
    <t>RP-16.09</t>
  </si>
  <si>
    <t>RP-17.01</t>
  </si>
  <si>
    <t>RP-17.02</t>
  </si>
  <si>
    <t>RP-17.03</t>
  </si>
  <si>
    <t>RP-17.04</t>
  </si>
  <si>
    <t>RP-17.05</t>
  </si>
  <si>
    <t>RP-17.06</t>
  </si>
  <si>
    <t>RP-18.01</t>
  </si>
  <si>
    <t>RP-18.02</t>
  </si>
  <si>
    <t>RP-18.03</t>
  </si>
  <si>
    <t>RP-18.04</t>
  </si>
  <si>
    <t>RP-18.05</t>
  </si>
  <si>
    <t>RP-18.06</t>
  </si>
  <si>
    <t>RP-18.07</t>
  </si>
  <si>
    <t>RP-18.08</t>
  </si>
  <si>
    <t>RP-18.09</t>
  </si>
  <si>
    <t>RP-19.01</t>
  </si>
  <si>
    <t>RP-19.02</t>
  </si>
  <si>
    <t>RP-19.03</t>
  </si>
  <si>
    <t>RP-19.04</t>
  </si>
  <si>
    <t>RP-20.01</t>
  </si>
  <si>
    <t>RP-20.02</t>
  </si>
  <si>
    <t>RP-20.03</t>
  </si>
  <si>
    <t>RP-20.04</t>
  </si>
  <si>
    <t>RP-1.01</t>
  </si>
  <si>
    <t>RP-1.02</t>
  </si>
  <si>
    <t>RP-1.03</t>
  </si>
  <si>
    <t>RP-4.01</t>
  </si>
  <si>
    <t>RP-4.02</t>
  </si>
  <si>
    <t>RP-4.03</t>
  </si>
  <si>
    <t>RP-4.04</t>
  </si>
  <si>
    <t>='I&amp;E SUB SCHEDULES'!A94</t>
  </si>
  <si>
    <t>IE-10.04</t>
  </si>
  <si>
    <t>PY CODE</t>
  </si>
  <si>
    <t>IE-18</t>
  </si>
  <si>
    <t>BS-1.02</t>
  </si>
  <si>
    <t>BS-1.01</t>
  </si>
  <si>
    <t>BS-1.03</t>
  </si>
  <si>
    <t>BS-1.04</t>
  </si>
  <si>
    <t>BS-1.05</t>
  </si>
  <si>
    <t>Notes-BS-2</t>
  </si>
  <si>
    <t>BS-2.01</t>
  </si>
  <si>
    <t>BS-2.02</t>
  </si>
  <si>
    <t>BS-3.02</t>
  </si>
  <si>
    <t>BS-4.01</t>
  </si>
  <si>
    <t>BS-5.02</t>
  </si>
  <si>
    <t>BS-6.01</t>
  </si>
  <si>
    <t>BS-7.01</t>
  </si>
  <si>
    <t>BS-8.01</t>
  </si>
  <si>
    <t>BS-9.01</t>
  </si>
  <si>
    <t>BS-10.01</t>
  </si>
  <si>
    <t>BS-11.01</t>
  </si>
  <si>
    <t>BS-11.02</t>
  </si>
  <si>
    <t>BS-11.03</t>
  </si>
  <si>
    <t>BS-11.04</t>
  </si>
  <si>
    <t>BS-14.01</t>
  </si>
  <si>
    <t>BS-14.02</t>
  </si>
  <si>
    <t>BS-14.03</t>
  </si>
  <si>
    <t>BS-14.04</t>
  </si>
  <si>
    <t>BS-14.05</t>
  </si>
  <si>
    <t>BS-14.06</t>
  </si>
  <si>
    <t>BS-14.07</t>
  </si>
  <si>
    <t>BS-14.08</t>
  </si>
  <si>
    <t>BS-14.09</t>
  </si>
  <si>
    <t>BS-14.10</t>
  </si>
  <si>
    <t>BS-6.02</t>
  </si>
  <si>
    <t>BS-6.03</t>
  </si>
  <si>
    <t>BS-6.04</t>
  </si>
  <si>
    <t>BS-6.05</t>
  </si>
  <si>
    <t>BS-6.06</t>
  </si>
  <si>
    <t>BS-6.07</t>
  </si>
  <si>
    <t>BS-6.08</t>
  </si>
  <si>
    <t>BS-6.09</t>
  </si>
  <si>
    <t>BS-6.10</t>
  </si>
  <si>
    <t>BS-6.11</t>
  </si>
  <si>
    <t>BS-6.12</t>
  </si>
  <si>
    <t>BS-7.02</t>
  </si>
  <si>
    <t>BS-7.03</t>
  </si>
  <si>
    <t>BS-7.04</t>
  </si>
  <si>
    <t>BS-7.05</t>
  </si>
  <si>
    <t>BS-7.06</t>
  </si>
  <si>
    <t>BS-7.07</t>
  </si>
  <si>
    <t>BS-7.08</t>
  </si>
  <si>
    <t>BS-9.02</t>
  </si>
  <si>
    <t>BS-9.03</t>
  </si>
  <si>
    <t>BS-9.04</t>
  </si>
  <si>
    <t>BS-10.02</t>
  </si>
  <si>
    <t>BS-10.03</t>
  </si>
  <si>
    <t>BS-10.04</t>
  </si>
  <si>
    <t>BS-15</t>
  </si>
  <si>
    <t>Auditor Details</t>
  </si>
  <si>
    <t>Auditors Name</t>
  </si>
  <si>
    <t>Firm Name IF any</t>
  </si>
  <si>
    <t>Member ship No</t>
  </si>
  <si>
    <t>FRN</t>
  </si>
  <si>
    <t>IE-210</t>
  </si>
  <si>
    <t>IE-2.50</t>
  </si>
  <si>
    <t>IE-2.51</t>
  </si>
  <si>
    <t>IE-2.52</t>
  </si>
  <si>
    <t>IE-2.53</t>
  </si>
  <si>
    <t>IE-2.54</t>
  </si>
  <si>
    <t>IE-2.55</t>
  </si>
  <si>
    <t>IE-2.56</t>
  </si>
  <si>
    <t>IE-2.57</t>
  </si>
  <si>
    <t>IE-2.58</t>
  </si>
  <si>
    <t>IE-2.59</t>
  </si>
  <si>
    <t>IE-2.60</t>
  </si>
  <si>
    <t>IE-2.70</t>
  </si>
  <si>
    <t>IE-2.71</t>
  </si>
  <si>
    <t>IE-2.72</t>
  </si>
  <si>
    <t>IE-2.73</t>
  </si>
  <si>
    <t>IE-2.74</t>
  </si>
  <si>
    <t>IE-2.75</t>
  </si>
  <si>
    <t>IE-2.80</t>
  </si>
  <si>
    <t>IE-2.81</t>
  </si>
  <si>
    <t>IE-2.82</t>
  </si>
  <si>
    <t>IE-3.20</t>
  </si>
  <si>
    <t>IE-3.21</t>
  </si>
  <si>
    <t>IE-3.22</t>
  </si>
  <si>
    <t>IE-3.23</t>
  </si>
  <si>
    <t>IE-3.30</t>
  </si>
  <si>
    <t>IE-3.31</t>
  </si>
  <si>
    <t>IE-3.32</t>
  </si>
  <si>
    <t>IE-3.33</t>
  </si>
  <si>
    <t>IE-7.20</t>
  </si>
  <si>
    <t>IE-7.21</t>
  </si>
  <si>
    <t>IE-7.22</t>
  </si>
  <si>
    <t>IE-7.23</t>
  </si>
  <si>
    <t>IE-7.30</t>
  </si>
  <si>
    <t>IE-7.31</t>
  </si>
  <si>
    <t>IE-7.32</t>
  </si>
  <si>
    <t>IE-7.33</t>
  </si>
  <si>
    <t>IE-14.40</t>
  </si>
  <si>
    <t>IE-14.41</t>
  </si>
  <si>
    <t>IE-14.42</t>
  </si>
  <si>
    <t>IE-14.43</t>
  </si>
  <si>
    <t>IE-14.44</t>
  </si>
  <si>
    <t>IE-14.50</t>
  </si>
  <si>
    <t>IE-14.51</t>
  </si>
  <si>
    <t>IE-14.52</t>
  </si>
  <si>
    <t>IE-14.53</t>
  </si>
  <si>
    <t>IE-14.54</t>
  </si>
  <si>
    <t>IE-14.60</t>
  </si>
  <si>
    <t>IE-14.61</t>
  </si>
  <si>
    <t>IE-14.62</t>
  </si>
  <si>
    <t>IE-14.63</t>
  </si>
  <si>
    <t>IE-14.64</t>
  </si>
  <si>
    <t>IE-15.20</t>
  </si>
  <si>
    <t>IE-15.21</t>
  </si>
  <si>
    <t>IE-15.22</t>
  </si>
  <si>
    <t>IE-15.23</t>
  </si>
  <si>
    <t>IE-15.30</t>
  </si>
  <si>
    <t>IE-15.31</t>
  </si>
  <si>
    <t>IE-15.32</t>
  </si>
  <si>
    <t>IE-15.33</t>
  </si>
  <si>
    <t>IE-16.56</t>
  </si>
  <si>
    <t>IE-16.57</t>
  </si>
  <si>
    <t>IE-16.58</t>
  </si>
  <si>
    <t>IE-16.59</t>
  </si>
  <si>
    <t>IE-16.60</t>
  </si>
  <si>
    <t>IE-16.61</t>
  </si>
  <si>
    <t>IE-16.70</t>
  </si>
  <si>
    <t>IE-16.71</t>
  </si>
  <si>
    <t>IE-16.72</t>
  </si>
  <si>
    <t>IE-16.73</t>
  </si>
  <si>
    <t>IE-16.74</t>
  </si>
  <si>
    <t>IE-16.75</t>
  </si>
  <si>
    <t>IE-16.76</t>
  </si>
  <si>
    <t>IE-16.77</t>
  </si>
  <si>
    <t>IE-16.78</t>
  </si>
  <si>
    <t>IE-16.79</t>
  </si>
  <si>
    <t>IE-16.80</t>
  </si>
  <si>
    <t>RP-3.50</t>
  </si>
  <si>
    <t>RP-3.51</t>
  </si>
  <si>
    <t>RP-3.52</t>
  </si>
  <si>
    <t>RP-3.60</t>
  </si>
  <si>
    <t>RP-3.61</t>
  </si>
  <si>
    <t>RP-3.62</t>
  </si>
  <si>
    <t>RP-3.63</t>
  </si>
  <si>
    <t>RP-3.64</t>
  </si>
  <si>
    <t>RP-3.65</t>
  </si>
  <si>
    <t>RP-3.66</t>
  </si>
  <si>
    <t>RP-3.67</t>
  </si>
  <si>
    <t>RP-3.68</t>
  </si>
  <si>
    <t>RP-3.69</t>
  </si>
  <si>
    <t>RP-3.70</t>
  </si>
  <si>
    <t>RP-3.80</t>
  </si>
  <si>
    <t>RP-3.81</t>
  </si>
  <si>
    <t>RP-3.82</t>
  </si>
  <si>
    <t>RP-3.83</t>
  </si>
  <si>
    <t>RP-3.84</t>
  </si>
  <si>
    <t>RP-3.85</t>
  </si>
  <si>
    <t>RP-3.90</t>
  </si>
  <si>
    <t>RP-3.91</t>
  </si>
  <si>
    <t>RP-3.92</t>
  </si>
  <si>
    <t>RP-4.20</t>
  </si>
  <si>
    <t>RP-4.21</t>
  </si>
  <si>
    <t>RP-4.22</t>
  </si>
  <si>
    <t>RP-4.23</t>
  </si>
  <si>
    <t>RP-4.30</t>
  </si>
  <si>
    <t>RP-4.31</t>
  </si>
  <si>
    <t>RP-4.32</t>
  </si>
  <si>
    <t>RP-4.33</t>
  </si>
  <si>
    <t>RP-6.10</t>
  </si>
  <si>
    <t>RP-6.11</t>
  </si>
  <si>
    <t>RP-6.12</t>
  </si>
  <si>
    <t>RP-6.13</t>
  </si>
  <si>
    <t>RP-8.11</t>
  </si>
  <si>
    <t>RP-8.12</t>
  </si>
  <si>
    <t>RP-8.13</t>
  </si>
  <si>
    <t>RP-9.34</t>
  </si>
  <si>
    <t>RP-9.40</t>
  </si>
  <si>
    <t>RP-9.41</t>
  </si>
  <si>
    <t>RP-9.42</t>
  </si>
  <si>
    <t>RP-9.50</t>
  </si>
  <si>
    <t>RP-9.60</t>
  </si>
  <si>
    <t>RP-9.70</t>
  </si>
  <si>
    <t>RP-9.71</t>
  </si>
  <si>
    <t>RP-9.80</t>
  </si>
  <si>
    <t>RP-9.81</t>
  </si>
  <si>
    <t>RP-9.82</t>
  </si>
  <si>
    <t>RP-9.83</t>
  </si>
  <si>
    <t>RP-9.84</t>
  </si>
  <si>
    <t>RP-9.85</t>
  </si>
  <si>
    <t>RP-9.86</t>
  </si>
  <si>
    <t>RP-14.30</t>
  </si>
  <si>
    <t>RP-14.31</t>
  </si>
  <si>
    <t>RP-14.32</t>
  </si>
  <si>
    <t>RP-14.33</t>
  </si>
  <si>
    <t>RP-14.34</t>
  </si>
  <si>
    <t>RP-14.35</t>
  </si>
  <si>
    <t>RP-14.40</t>
  </si>
  <si>
    <t>RP-14.41</t>
  </si>
  <si>
    <t>RP-14.42</t>
  </si>
  <si>
    <t>RP-14.43</t>
  </si>
  <si>
    <t>RP-14.44</t>
  </si>
  <si>
    <t>RP-15.20</t>
  </si>
  <si>
    <t>RP-15.21</t>
  </si>
  <si>
    <t>RP-15.22</t>
  </si>
  <si>
    <t>RP-15.23</t>
  </si>
  <si>
    <t>RP-15.30</t>
  </si>
  <si>
    <t>RP-15.31</t>
  </si>
  <si>
    <t>RP-15.32</t>
  </si>
  <si>
    <t>RP-15.33</t>
  </si>
  <si>
    <t>RP-16.65</t>
  </si>
  <si>
    <t>RP-16.66</t>
  </si>
  <si>
    <t>RP-16.67</t>
  </si>
  <si>
    <t>RP-16.68</t>
  </si>
  <si>
    <t>RP-16.69</t>
  </si>
  <si>
    <t>RP-16.70</t>
  </si>
  <si>
    <t>RP-16.71</t>
  </si>
  <si>
    <t>RP-16.90</t>
  </si>
  <si>
    <t>RP-16.60</t>
  </si>
  <si>
    <t>RP-16.61</t>
  </si>
  <si>
    <t>RP-16.62</t>
  </si>
  <si>
    <t>RP-16.63</t>
  </si>
  <si>
    <t>RP-16.64</t>
  </si>
  <si>
    <t>RP-16.80</t>
  </si>
  <si>
    <t>RP-16.81</t>
  </si>
  <si>
    <t>RP-16.82</t>
  </si>
  <si>
    <t>RP-16.83</t>
  </si>
  <si>
    <t>RP-16.84</t>
  </si>
  <si>
    <t>RP-16.85</t>
  </si>
  <si>
    <t>RP-16.86</t>
  </si>
  <si>
    <t>RP-16.87</t>
  </si>
  <si>
    <t>RP-16.88</t>
  </si>
  <si>
    <t>RP-16.89</t>
  </si>
  <si>
    <t>RP-18.80</t>
  </si>
  <si>
    <t>RP-18.81</t>
  </si>
  <si>
    <t>RP-18.82</t>
  </si>
  <si>
    <t>RP-18.85</t>
  </si>
  <si>
    <t>RP-18.86</t>
  </si>
  <si>
    <t>RP-18.87</t>
  </si>
  <si>
    <t>RP-18.90</t>
  </si>
  <si>
    <t>RP-18.91</t>
  </si>
  <si>
    <t>RP-18.92</t>
  </si>
  <si>
    <t>RP-18.93</t>
  </si>
  <si>
    <t>RP-18.95</t>
  </si>
  <si>
    <t>RP-18.65</t>
  </si>
  <si>
    <t>RP-18.66</t>
  </si>
  <si>
    <t>RP-18.67</t>
  </si>
  <si>
    <t>RP-18.68</t>
  </si>
  <si>
    <t>RP-18.69</t>
  </si>
  <si>
    <t>RP-18.75</t>
  </si>
  <si>
    <t>RP-18.76</t>
  </si>
  <si>
    <t>RP-18.77</t>
  </si>
  <si>
    <t>RP-18.78</t>
  </si>
  <si>
    <t>RP-18.79</t>
  </si>
  <si>
    <t>RP-18.88</t>
  </si>
  <si>
    <t>RP-19.23</t>
  </si>
  <si>
    <t>RP-19.24</t>
  </si>
  <si>
    <t>RP-19.25</t>
  </si>
  <si>
    <t>RP-19.30</t>
  </si>
  <si>
    <t>RP-19.31</t>
  </si>
  <si>
    <t>RP-19.32</t>
  </si>
  <si>
    <t>RP-19.40</t>
  </si>
  <si>
    <t>RP-19.41</t>
  </si>
  <si>
    <t>RP-19.42</t>
  </si>
  <si>
    <t>Excess of Income over Expenditure for the year (V-VI)</t>
  </si>
  <si>
    <t>The accompanying notes are an integral part of the financial statements</t>
  </si>
  <si>
    <t>UDIN</t>
  </si>
  <si>
    <t>Date:</t>
  </si>
  <si>
    <t>Palce:</t>
  </si>
  <si>
    <t>RP1.05</t>
  </si>
  <si>
    <t>RP-1.04</t>
  </si>
  <si>
    <t>Total of Corpus Donation Deposit</t>
  </si>
  <si>
    <t>CORPUS DONATION-DEPOSITACCOUNT</t>
  </si>
  <si>
    <t>RP-20.05</t>
  </si>
  <si>
    <t>RP-12.07</t>
  </si>
  <si>
    <t>Allowances to Priest</t>
  </si>
  <si>
    <t>RP-3.93</t>
  </si>
  <si>
    <t>Owned institution Income</t>
  </si>
  <si>
    <t>IE-2.83</t>
  </si>
  <si>
    <t>Sub-schedule items shall be added, wherever necessary, in the Receipts &amp; Payments Account, Income &amp; Expenditure Account, and Balance Sheet, and should be numbered accordingly.</t>
  </si>
  <si>
    <t>RP-18.83</t>
  </si>
  <si>
    <t>RP-13.04</t>
  </si>
  <si>
    <t>Interest on  Bank Loan</t>
  </si>
  <si>
    <t>Other Interest- (TDS Applicable)</t>
  </si>
  <si>
    <t>IE-13.05</t>
  </si>
  <si>
    <t>Other Interest (TDS Applicable)</t>
  </si>
  <si>
    <t>RP-18.96</t>
  </si>
  <si>
    <t>Payment from Endowment Fund</t>
  </si>
  <si>
    <t>OPENING BALANCES</t>
  </si>
  <si>
    <t>SCHEDULE ATTACHED TO BALANCE SHEET AS AT 31/03/2026</t>
  </si>
  <si>
    <t>No</t>
  </si>
  <si>
    <t>Gross Block</t>
  </si>
  <si>
    <t>Net Block</t>
  </si>
  <si>
    <t>As on 01.04.2025</t>
  </si>
  <si>
    <t xml:space="preserve">    Additions </t>
  </si>
  <si>
    <t xml:space="preserve">Deletions </t>
  </si>
  <si>
    <t>As on 31.03.2026</t>
  </si>
  <si>
    <t>Upto 1-4-2025</t>
  </si>
  <si>
    <t>Upto 31-03-2026</t>
  </si>
  <si>
    <t>As on 31.03.2025</t>
  </si>
  <si>
    <t>180 days or More</t>
  </si>
  <si>
    <r>
      <rPr>
        <b/>
        <strike/>
        <sz val="12"/>
        <rFont val="Times New Roman"/>
        <family val="1"/>
      </rPr>
      <t>Freehold</t>
    </r>
    <r>
      <rPr>
        <b/>
        <sz val="12"/>
        <rFont val="Times New Roman"/>
        <family val="1"/>
      </rPr>
      <t xml:space="preserve"> land</t>
    </r>
  </si>
  <si>
    <t>Computer and Accessories</t>
  </si>
  <si>
    <t>Building Under Construction</t>
  </si>
  <si>
    <t>For the Year IE-12</t>
  </si>
  <si>
    <t>As on 31.03.2026 BS-15</t>
  </si>
  <si>
    <t>Other GST Applicable Income</t>
  </si>
  <si>
    <t>RELIGEOUS RECIEPTS</t>
  </si>
  <si>
    <t>Repayament to Trustee</t>
  </si>
  <si>
    <t>BALANCE PAYABLE</t>
  </si>
  <si>
    <t>Previous Year</t>
  </si>
  <si>
    <t>INTER CHURCH ACCOUNTS (Liability Side)</t>
  </si>
  <si>
    <t>INTER CHURCH ACCOUNTS (Asset Side)</t>
  </si>
  <si>
    <t>Others - Specify Nature</t>
  </si>
  <si>
    <t>Other Security Deposit</t>
  </si>
  <si>
    <t>BS-10.05</t>
  </si>
  <si>
    <t>BS-11.05</t>
  </si>
  <si>
    <t>Short Term Deposit Loans And Advances</t>
  </si>
  <si>
    <t xml:space="preserve">Short Term Deposits Loans and Advances </t>
  </si>
  <si>
    <t>BS-8.02</t>
  </si>
  <si>
    <t>BS-8.03</t>
  </si>
  <si>
    <t>BS-8.04</t>
  </si>
  <si>
    <t>BS-8.05</t>
  </si>
  <si>
    <t>BS-8.06</t>
  </si>
  <si>
    <t>BS-8.07</t>
  </si>
  <si>
    <t>BS-8.08</t>
  </si>
  <si>
    <t>BS-8.09</t>
  </si>
  <si>
    <t>Designation</t>
  </si>
  <si>
    <t>RP-10.17</t>
  </si>
  <si>
    <t>RP-10.16</t>
  </si>
  <si>
    <t>RP-10.15</t>
  </si>
  <si>
    <t>RP-10.14</t>
  </si>
  <si>
    <t>RP-10.13</t>
  </si>
  <si>
    <t>RP-10.12</t>
  </si>
  <si>
    <t>ADDITIONAL SCHEDULES</t>
  </si>
  <si>
    <t>Other  Short term deposits</t>
  </si>
  <si>
    <t>BS-10.06</t>
  </si>
  <si>
    <t>Other Long Term Deposits</t>
  </si>
  <si>
    <t>RP-14.45</t>
  </si>
  <si>
    <t>RP-14.46</t>
  </si>
  <si>
    <t>RP-14.47</t>
  </si>
  <si>
    <t>RP-14.48</t>
  </si>
  <si>
    <t>IE-14.45</t>
  </si>
  <si>
    <t>IE-14.46</t>
  </si>
  <si>
    <t>IE-14.47</t>
  </si>
  <si>
    <t>IE-14.48</t>
  </si>
  <si>
    <t>Publication Expense</t>
  </si>
  <si>
    <t xml:space="preserve">  Less: (Deficit) of the year</t>
  </si>
  <si>
    <t>Details of specified person as referred to in sub-section (3) of section 13 (Details of Donations Received in Excess of Rs 100000 be reported)</t>
  </si>
  <si>
    <t>Once the Data Sheet is filled, the information will automatically populate in the Receipts &amp; Payments Account, Income &amp; Expenditure Account and Balance Sheet.-This includes details such as:Church Name,Auditor Details and UDIN.</t>
  </si>
  <si>
    <t>Enter the Receipts and payments in and "R&amp;P Sub Schedules" sheet, which will automatically populate to other schedules and Financial Statements.</t>
  </si>
  <si>
    <t>Enclosure</t>
  </si>
  <si>
    <t>Income and Expenditure Accoumt</t>
  </si>
  <si>
    <t>Balance Sheet</t>
  </si>
  <si>
    <t>RP-9.43</t>
  </si>
  <si>
    <t>Accrued Income</t>
  </si>
  <si>
    <t>RP-18.29</t>
  </si>
  <si>
    <t>RP-18.70</t>
  </si>
  <si>
    <t>Renewable Energy Systems</t>
  </si>
  <si>
    <t>Add Donation</t>
  </si>
  <si>
    <t>Include Rent Receivable</t>
  </si>
  <si>
    <t>Yes</t>
  </si>
  <si>
    <t>Nature of Books of Account</t>
  </si>
  <si>
    <t xml:space="preserve">1.Day Book
2.Ledger
3.Journal
4.Receipts
</t>
  </si>
  <si>
    <t>5.Bills/Payment Voucher
6.Record of Income
7.Record of Application
8.Asset Register</t>
  </si>
  <si>
    <t>9.Record of Specified Persons
10.Others</t>
  </si>
  <si>
    <t>Any other voluntary contribution not part of Form No. 10BD</t>
  </si>
  <si>
    <t>Corpus donations as referred to in clause (d) of sub-section (1) of section 11 or Explanation 1 to the third proviso to section 10 (23C) eligible for exemption and invested in modes specified under sub-section (5) of section 11</t>
  </si>
  <si>
    <t>i</t>
  </si>
  <si>
    <t>ii</t>
  </si>
  <si>
    <t>iii</t>
  </si>
  <si>
    <t>iv</t>
  </si>
  <si>
    <t>v</t>
  </si>
  <si>
    <t>Electronic ( In  Rs)</t>
  </si>
  <si>
    <t>Other Than Electronic ( In  Rs))</t>
  </si>
  <si>
    <t>Religeous</t>
  </si>
  <si>
    <t>Relief of Poor</t>
  </si>
  <si>
    <t>Medical Relief</t>
  </si>
  <si>
    <t>Amount actually paid during the previous year which accrued during any earlier previous year but not claimed as application of income in earlier previous year</t>
  </si>
  <si>
    <t>Revenue</t>
  </si>
  <si>
    <t>Capital</t>
  </si>
  <si>
    <t>Amount to be disallowed from application</t>
  </si>
  <si>
    <t>Amount disallowable under thirteenth proviso to clause (23C) of section 10 or Explanation 3 to sub- section (1) of section 11 read with sub-clause (ia) of clause (a) of section 40</t>
  </si>
  <si>
    <t>IX</t>
  </si>
  <si>
    <t>Amount disallowable under thirteenth proviso to section 10(23C) or Explanation 3 to sub-section (1) of section 11 read with sub-section (3) or (3A) of section 40A</t>
  </si>
  <si>
    <t>X</t>
  </si>
  <si>
    <t>Any other disallowance (Please specify)</t>
  </si>
  <si>
    <t>XI</t>
  </si>
  <si>
    <t>Borrowed Fund</t>
  </si>
  <si>
    <t>F</t>
  </si>
  <si>
    <t>f</t>
  </si>
  <si>
    <t>Date of Payment</t>
  </si>
  <si>
    <t>Interest Paid</t>
  </si>
  <si>
    <t>Interest Payable</t>
  </si>
  <si>
    <t>Quarter</t>
  </si>
  <si>
    <t>Return Accurate</t>
  </si>
  <si>
    <t>Date of Filing</t>
  </si>
  <si>
    <t>Due date</t>
  </si>
  <si>
    <t>Repyament Mode</t>
  </si>
  <si>
    <t>Nature (Deposit/Loan/Specified sum)</t>
  </si>
  <si>
    <t>Name of payee</t>
  </si>
  <si>
    <t>Receipt Mode</t>
  </si>
  <si>
    <t>Maximum Amount</t>
  </si>
  <si>
    <t>Whether Squared Up</t>
  </si>
  <si>
    <t>Nature (Loan/Deposit/Specified Sum)</t>
  </si>
  <si>
    <t>Pan/Aadhar</t>
  </si>
  <si>
    <t>Name of lendor</t>
  </si>
  <si>
    <t>Aadhar</t>
  </si>
  <si>
    <t>Pan</t>
  </si>
  <si>
    <t>Nature of payment</t>
  </si>
  <si>
    <t>Name of Payee</t>
  </si>
  <si>
    <t>TDS Deposited</t>
  </si>
  <si>
    <t>TDS Deducted</t>
  </si>
  <si>
    <t>Amount Paid</t>
  </si>
  <si>
    <t>TDS Section</t>
  </si>
  <si>
    <t>Section under which  tax has      been deducted  at source</t>
  </si>
  <si>
    <t>Amount of Tax Deducted at source</t>
  </si>
  <si>
    <t>Amount on which tax has been deducted at source (In Rs.)</t>
  </si>
  <si>
    <t>TAN of Deductor</t>
  </si>
  <si>
    <t>Name of Deductor</t>
  </si>
  <si>
    <t>Amount deemed to have been applied during the previous year under clause (2) of Explanation 1 to sub- section (1) of section 11</t>
  </si>
  <si>
    <t>Income accumulated as per the provisions of Explanation 3 to the third proviso to clause (23C) of section 10 or sub-section (2) of section 11</t>
  </si>
  <si>
    <t>Income accumulated or set apart for application to charitable or religious purposes or stated objects of trust or institution to the extent it does not exceed 15 % of the income</t>
  </si>
  <si>
    <t>Taxable Income</t>
  </si>
  <si>
    <t>vi</t>
  </si>
  <si>
    <t>Note BS-12</t>
  </si>
  <si>
    <t>BS-12.01</t>
  </si>
  <si>
    <t>BS-12.02</t>
  </si>
  <si>
    <t>BS-12.03</t>
  </si>
  <si>
    <t>BS-12.04</t>
  </si>
  <si>
    <t>BS-12.05</t>
  </si>
  <si>
    <t>Note-BS-15</t>
  </si>
  <si>
    <t>BS-15.01</t>
  </si>
  <si>
    <t>BS-15.02</t>
  </si>
  <si>
    <t>BS-15.03</t>
  </si>
  <si>
    <t>BS-15.04</t>
  </si>
  <si>
    <t>BS-15.05</t>
  </si>
  <si>
    <t>BS-15.06</t>
  </si>
  <si>
    <t>BS-15.07</t>
  </si>
  <si>
    <t>BS-15.08</t>
  </si>
  <si>
    <t>BS-15.09</t>
  </si>
  <si>
    <t>BS-15.10</t>
  </si>
  <si>
    <t>BS-15.11</t>
  </si>
  <si>
    <t>BS-15.12</t>
  </si>
  <si>
    <t>BS-15.13</t>
  </si>
  <si>
    <t>BS-15.14</t>
  </si>
  <si>
    <t>BS-15.15</t>
  </si>
  <si>
    <t>BS-15.16</t>
  </si>
  <si>
    <t>SCHEDULE  BS-16 - PROPERTY, PLANT &amp; EQUIPMENTS AND DEPRECIATION</t>
  </si>
  <si>
    <t>BS-16</t>
  </si>
  <si>
    <t>Details of application resulting in payment or credit in excess of Rs. 50 lakh during previous year to a single person out of  10</t>
  </si>
  <si>
    <t>ANNEXURE</t>
  </si>
  <si>
    <t>Statement of Particulars</t>
  </si>
  <si>
    <r>
      <t>We have examined the Balance Sheet of  ----------------------------------------------------------- a church under -------DIOCESE of MALANKARA ORTHODOX SYRIAN CHURCH  (PAN  AAATM7039F) as at 31</t>
    </r>
    <r>
      <rPr>
        <vertAlign val="superscript"/>
        <sz val="12"/>
        <color theme="1"/>
        <rFont val="Times New Roman"/>
        <family val="1"/>
      </rPr>
      <t>st</t>
    </r>
    <r>
      <rPr>
        <sz val="12"/>
        <color theme="1"/>
        <rFont val="Times New Roman"/>
        <family val="1"/>
      </rPr>
      <t xml:space="preserve"> March, 2026 and the Income &amp; Expenditure Account or Profit and Loss account   for the year ended on that date which are in agreement with the books of account maintained by the said fund or Trust or Institution or University or other educational institution or hospital or other medical institution.</t>
    </r>
  </si>
  <si>
    <t xml:space="preserve">Amount which was not actually paid during the previous year [if included in (i)(c)]				</t>
  </si>
  <si>
    <t>viii</t>
  </si>
  <si>
    <t>BALANCESHEET SCHEDULES</t>
  </si>
  <si>
    <t>Limit the amount upto  Taxable Income become zero</t>
  </si>
  <si>
    <t>Partner/Proprietor</t>
  </si>
  <si>
    <t>Auditor Name</t>
  </si>
  <si>
    <t>Corpus Donation Received</t>
  </si>
  <si>
    <t>Receipt of Special Collections (Inter Accounts)</t>
  </si>
  <si>
    <t>For Malankara Metropolitan</t>
  </si>
  <si>
    <t>For Diocession Office</t>
  </si>
  <si>
    <t>For Other Offices</t>
  </si>
  <si>
    <t>Total Reliegeous Expense (A+B)</t>
  </si>
  <si>
    <t>Addition of FA-(B)</t>
  </si>
  <si>
    <t>APPLICATION EXCLUDING AGRICULTUREL INCOME AND DEPRECIATION</t>
  </si>
  <si>
    <t xml:space="preserve">   Less:  Donation to other trust</t>
  </si>
  <si>
    <t xml:space="preserve">   Less:  Donation to other Institution having 12A Regn</t>
  </si>
  <si>
    <t>Total  Expense</t>
  </si>
  <si>
    <t xml:space="preserve">A Church under the Diocese of </t>
  </si>
  <si>
    <t>Stock Differential</t>
  </si>
  <si>
    <t>Application of income out of the following sources during the previous year</t>
  </si>
  <si>
    <t>Income other than voluntary contributions derived from property held under trust referred to in section 11 or income of fund or institution or trust or any university or other educational institution or any hospital or other medical institution (other than the contribution reported in serial number  (2)</t>
  </si>
  <si>
    <t>Income required to be applied in India by the auditee during the previous year [5+6]</t>
  </si>
  <si>
    <t>Total amount to be allowed as application [8)(i)(c)-8(ii)+8(iii)]</t>
  </si>
  <si>
    <t>Exceptional and Extraordinary Items
(specify nature &amp; provide note/delete if none)</t>
  </si>
  <si>
    <t>All receipts and payments not included in previous Balance Sheet are to be  entered as Prior period Income and expenses in Exceptional and Extraordinary Items.</t>
  </si>
  <si>
    <t>Audit Report to be prepared in Form 10B prescribed under  Income Tax Rules.Report is incorporated in this Form with 1 Annexures and 1 Schedules. Most of the Income and Expenses figures are auto populated in this Form. If data required to be filled use White Colored Cell only. blue colored cells are auto populated.</t>
  </si>
  <si>
    <t>AUDITOR APPOINTMENT LETTER</t>
  </si>
  <si>
    <t>To</t>
  </si>
  <si>
    <t>Dear Sir/Madam,</t>
  </si>
  <si>
    <t>Thanking you.</t>
  </si>
  <si>
    <t xml:space="preserve">Date: </t>
  </si>
  <si>
    <t>for the financial year 2025-2026.</t>
  </si>
  <si>
    <r>
      <t xml:space="preserve">We shall make available to you all books of accounts, vouchers, documents, and other information as may be required for the purpose of the audit. The audit shall be conducted in accordance with the applicable auditing standards issued by the </t>
    </r>
    <r>
      <rPr>
        <b/>
        <sz val="11"/>
        <color theme="1"/>
        <rFont val="Aptos Narrow"/>
        <family val="2"/>
        <scheme val="minor"/>
      </rPr>
      <t>Institute of Chartered Accountants of India</t>
    </r>
    <r>
      <rPr>
        <sz val="11"/>
        <color theme="1"/>
        <rFont val="Aptos Narrow"/>
        <family val="2"/>
        <scheme val="minor"/>
      </rPr>
      <t>.</t>
    </r>
  </si>
  <si>
    <t>Sub: Appointment as Auditor of the Church For the Financial Year 2025-2026</t>
  </si>
  <si>
    <t>Your appointment has been approved by the Parish Assembly in their meeting held on __________.</t>
  </si>
  <si>
    <t>You are requested to kindly confirm your acceptance of this appointment and conduct the audit of the accounts of the Church and issue the Audit Report for the above financial year.</t>
  </si>
  <si>
    <t>Application of Income (excluding application not eligible and reported under serial number 10</t>
  </si>
  <si>
    <t>Form 10B Audit  Report</t>
  </si>
  <si>
    <t>Receipts and Payments Account</t>
  </si>
  <si>
    <t xml:space="preserve">Voluntary Contributions required to be applied by the auditee during the previous year </t>
  </si>
  <si>
    <t>Interchurch accounts</t>
  </si>
  <si>
    <t xml:space="preserve">Total voluntary contributions received by the auditee during the previous year  </t>
  </si>
  <si>
    <t>Bifurcation of application in 8(iv)  into Revenue or Capital</t>
  </si>
  <si>
    <t xml:space="preserve">Details of application out of (i)(a) and (i)(b) resulting in payment in excess of Rs. 50 lakh during previous year to any person </t>
  </si>
  <si>
    <t>Monthly Quota of Churches (Priest Salary to Diocese)</t>
  </si>
  <si>
    <t>Prepared By</t>
  </si>
  <si>
    <t>Verified By</t>
  </si>
  <si>
    <t>NAME OF THE CHURCH</t>
  </si>
  <si>
    <t>Address of the Church</t>
  </si>
  <si>
    <t>2025-26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</si>
</sst>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_ * #,##0.00_ ;_ * \-#,##0.00_ ;_ * &quot;-&quot;??_ ;_ @_ "/>
    <numFmt numFmtId="165" formatCode="_-* #,##0.00_-;\-* #,##0.00_-;_-* &quot;-&quot;??_-;_-@_-"/>
    <numFmt numFmtId="166" formatCode="0."/>
    <numFmt numFmtId="167" formatCode="0_);\(0\)"/>
    <numFmt numFmtId="168" formatCode="_ * #,##0_ ;_ * \-#,##0_ ;_ * &quot;-&quot;??_ ;_ @_ "/>
    <numFmt numFmtId="169" formatCode="#,##0.00\ ;&quot; (&quot;#,##0.00\);&quot; -&quot;#\ ;@\ "/>
  </numFmts>
  <fonts count="101">
    <font>
      <sz val="11"/>
      <color theme="1"/>
      <name val="Aptos Narrow"/>
      <family val="2"/>
      <scheme val="minor"/>
    </font>
    <font>
      <sz val="11"/>
      <color theme="1"/>
      <name val="Aptos Narrow"/>
      <family val="2"/>
      <scheme val="minor"/>
    </font>
    <font>
      <sz val="11"/>
      <color theme="1"/>
      <name val="Times New Roman"/>
      <family val="1"/>
    </font>
    <font>
      <sz val="12"/>
      <color theme="1"/>
      <name val="Times New Roman"/>
      <family val="1"/>
    </font>
    <font>
      <b/>
      <sz val="12"/>
      <color theme="1"/>
      <name val="Times New Roman"/>
      <family val="1"/>
    </font>
    <font>
      <b/>
      <sz val="11"/>
      <color theme="1"/>
      <name val="Times New Roman"/>
      <family val="1"/>
    </font>
    <font>
      <i/>
      <sz val="11"/>
      <color theme="1"/>
      <name val="Times New Roman"/>
      <family val="1"/>
    </font>
    <font>
      <sz val="11"/>
      <name val="Times New Roman"/>
      <family val="1"/>
    </font>
    <font>
      <b/>
      <sz val="11"/>
      <name val="Times New Roman"/>
      <family val="1"/>
    </font>
    <font>
      <b/>
      <sz val="13.5"/>
      <color theme="1"/>
      <name val="Times New Roman"/>
      <family val="1"/>
    </font>
    <font>
      <u/>
      <sz val="10"/>
      <color theme="10"/>
      <name val="Arial"/>
      <family val="2"/>
    </font>
    <font>
      <u/>
      <sz val="11"/>
      <color theme="10"/>
      <name val="Times New Roman"/>
      <family val="1"/>
    </font>
    <font>
      <sz val="10"/>
      <color theme="1"/>
      <name val="Times New Roman"/>
      <family val="1"/>
    </font>
    <font>
      <b/>
      <sz val="14"/>
      <color theme="1"/>
      <name val="Times New Roman"/>
      <family val="1"/>
    </font>
    <font>
      <b/>
      <u/>
      <sz val="12"/>
      <color theme="1"/>
      <name val="Times New Roman"/>
      <family val="1"/>
    </font>
    <font>
      <b/>
      <sz val="10"/>
      <color theme="1"/>
      <name val="Times New Roman"/>
      <family val="1"/>
    </font>
    <font>
      <sz val="10"/>
      <name val="Times New Roman"/>
      <family val="1"/>
    </font>
    <font>
      <u/>
      <sz val="10"/>
      <color theme="1"/>
      <name val="Times New Roman"/>
      <family val="1"/>
    </font>
    <font>
      <b/>
      <sz val="9"/>
      <color theme="1"/>
      <name val="Times New Roman"/>
      <family val="1"/>
    </font>
    <font>
      <b/>
      <i/>
      <sz val="11"/>
      <color theme="1"/>
      <name val="Times New Roman"/>
      <family val="1"/>
    </font>
    <font>
      <b/>
      <sz val="11"/>
      <color theme="1"/>
      <name val="Aptos Narrow"/>
      <family val="2"/>
      <scheme val="minor"/>
    </font>
    <font>
      <sz val="10"/>
      <name val="Arial"/>
      <family val="2"/>
    </font>
    <font>
      <sz val="11"/>
      <color indexed="8"/>
      <name val="Calibri"/>
      <family val="2"/>
    </font>
    <font>
      <sz val="10"/>
      <color rgb="FF000000"/>
      <name val="Times New Roman"/>
      <family val="1"/>
    </font>
    <font>
      <sz val="10"/>
      <color rgb="FF000000"/>
      <name val="Times New Roman"/>
      <family val="1"/>
    </font>
    <font>
      <sz val="12"/>
      <color theme="1"/>
      <name val="Aptos Narrow"/>
      <family val="2"/>
      <scheme val="minor"/>
    </font>
    <font>
      <i/>
      <sz val="11"/>
      <color theme="1"/>
      <name val="Aptos Narrow"/>
      <family val="2"/>
      <scheme val="minor"/>
    </font>
    <font>
      <b/>
      <i/>
      <sz val="11"/>
      <color theme="1"/>
      <name val="Aptos Narrow"/>
      <family val="2"/>
      <scheme val="minor"/>
    </font>
    <font>
      <b/>
      <u/>
      <sz val="14"/>
      <color theme="1"/>
      <name val="Aptos Narrow"/>
      <family val="2"/>
      <scheme val="minor"/>
    </font>
    <font>
      <sz val="10"/>
      <color rgb="FF000000"/>
      <name val="Times New Roman"/>
      <family val="1"/>
    </font>
    <font>
      <b/>
      <sz val="10"/>
      <color theme="1"/>
      <name val="Arial"/>
      <family val="2"/>
    </font>
    <font>
      <b/>
      <sz val="18"/>
      <color theme="1"/>
      <name val="Arial"/>
      <family val="2"/>
    </font>
    <font>
      <sz val="12"/>
      <color indexed="8"/>
      <name val="Modern No. 20"/>
      <family val="1"/>
    </font>
    <font>
      <b/>
      <sz val="16"/>
      <color indexed="8"/>
      <name val="Modern No. 20"/>
      <family val="1"/>
    </font>
    <font>
      <b/>
      <u/>
      <sz val="11"/>
      <color theme="1"/>
      <name val="Aptos Narrow"/>
      <family val="2"/>
      <scheme val="minor"/>
    </font>
    <font>
      <b/>
      <u/>
      <sz val="16"/>
      <color theme="1"/>
      <name val="Times New Roman"/>
      <family val="1"/>
    </font>
    <font>
      <vertAlign val="superscript"/>
      <sz val="12"/>
      <color theme="1"/>
      <name val="Times New Roman"/>
      <family val="1"/>
    </font>
    <font>
      <sz val="7"/>
      <color theme="1"/>
      <name val="Times New Roman"/>
      <family val="1"/>
    </font>
    <font>
      <sz val="12"/>
      <color theme="1"/>
      <name val="Arial"/>
      <family val="2"/>
    </font>
    <font>
      <sz val="11"/>
      <color rgb="FF231F20"/>
      <name val="Times New Roman"/>
      <family val="1"/>
    </font>
    <font>
      <sz val="11"/>
      <color rgb="FF000000"/>
      <name val="Times New Roman"/>
      <family val="1"/>
    </font>
    <font>
      <sz val="12"/>
      <color rgb="FF231F20"/>
      <name val="Calibri"/>
      <family val="2"/>
    </font>
    <font>
      <sz val="12"/>
      <name val="Times New Roman"/>
      <family val="1"/>
    </font>
    <font>
      <sz val="12"/>
      <color rgb="FF231F20"/>
      <name val="Times New Roman"/>
      <family val="1"/>
    </font>
    <font>
      <sz val="12"/>
      <color rgb="FF000000"/>
      <name val="Times New Roman"/>
      <family val="1"/>
    </font>
    <font>
      <sz val="12"/>
      <color rgb="FF231F20"/>
      <name val="Calibri"/>
      <family val="1"/>
    </font>
    <font>
      <sz val="12"/>
      <name val="Calibri"/>
      <family val="2"/>
    </font>
    <font>
      <b/>
      <sz val="12"/>
      <name val="Times New Roman"/>
      <family val="1"/>
    </font>
    <font>
      <b/>
      <sz val="12"/>
      <color rgb="FF231F20"/>
      <name val="Times New Roman"/>
      <family val="1"/>
    </font>
    <font>
      <sz val="10"/>
      <color rgb="FF231F20"/>
      <name val="Times New Roman"/>
      <family val="1"/>
    </font>
    <font>
      <b/>
      <sz val="14"/>
      <color rgb="FF000000"/>
      <name val="Times New Roman"/>
      <family val="1"/>
    </font>
    <font>
      <b/>
      <sz val="12"/>
      <color rgb="FF000000"/>
      <name val="Times New Roman"/>
      <family val="1"/>
    </font>
    <font>
      <sz val="14"/>
      <color rgb="FF000000"/>
      <name val="Times New Roman"/>
      <family val="1"/>
    </font>
    <font>
      <vertAlign val="superscript"/>
      <sz val="12"/>
      <color rgb="FF231F20"/>
      <name val="Times New Roman"/>
      <family val="1"/>
    </font>
    <font>
      <b/>
      <u/>
      <sz val="11"/>
      <color theme="1"/>
      <name val="Times New Roman"/>
      <family val="1"/>
    </font>
    <font>
      <sz val="11"/>
      <name val="Aptos Narrow"/>
      <family val="2"/>
      <scheme val="minor"/>
    </font>
    <font>
      <b/>
      <i/>
      <sz val="11"/>
      <name val="Times New Roman"/>
      <family val="1"/>
    </font>
    <font>
      <b/>
      <sz val="9"/>
      <name val="Times New Roman"/>
      <family val="1"/>
    </font>
    <font>
      <sz val="9"/>
      <color theme="1"/>
      <name val="Times New Roman"/>
      <family val="1"/>
    </font>
    <font>
      <b/>
      <sz val="17"/>
      <color theme="1"/>
      <name val="Times New Roman"/>
      <family val="1"/>
    </font>
    <font>
      <sz val="9"/>
      <name val="Times New Roman"/>
      <family val="1"/>
    </font>
    <font>
      <b/>
      <sz val="14"/>
      <color theme="1"/>
      <name val="Aptos Narrow"/>
      <family val="2"/>
      <scheme val="minor"/>
    </font>
    <font>
      <sz val="11"/>
      <color rgb="FFFF0000"/>
      <name val="Aptos Narrow"/>
      <family val="2"/>
      <scheme val="minor"/>
    </font>
    <font>
      <sz val="8"/>
      <name val="Aptos Narrow"/>
      <family val="2"/>
      <scheme val="minor"/>
    </font>
    <font>
      <b/>
      <sz val="11"/>
      <color indexed="8"/>
      <name val="Times New Roman"/>
      <family val="1"/>
    </font>
    <font>
      <sz val="14"/>
      <color theme="1"/>
      <name val="Times New Roman"/>
      <family val="1"/>
    </font>
    <font>
      <b/>
      <sz val="10"/>
      <name val="Trebuchet MS"/>
      <family val="2"/>
    </font>
    <font>
      <sz val="10"/>
      <name val="Trebuchet MS"/>
      <family val="2"/>
    </font>
    <font>
      <b/>
      <sz val="14"/>
      <color theme="1"/>
      <name val="Trebuchet MS"/>
      <family val="2"/>
    </font>
    <font>
      <b/>
      <sz val="10"/>
      <color theme="1"/>
      <name val="Trebuchet MS"/>
      <family val="2"/>
    </font>
    <font>
      <sz val="10"/>
      <color theme="1"/>
      <name val="Trebuchet MS"/>
      <family val="2"/>
    </font>
    <font>
      <b/>
      <sz val="10"/>
      <color rgb="FF00B050"/>
      <name val="Trebuchet MS"/>
      <family val="2"/>
    </font>
    <font>
      <sz val="10"/>
      <color indexed="8"/>
      <name val="Trebuchet MS"/>
      <family val="2"/>
    </font>
    <font>
      <b/>
      <sz val="11"/>
      <name val="Aptos Narrow"/>
      <family val="2"/>
      <scheme val="minor"/>
    </font>
    <font>
      <b/>
      <sz val="11"/>
      <color theme="1"/>
      <name val="Aptos Narrow"/>
      <family val="2"/>
      <scheme val="minor"/>
    </font>
    <font>
      <i/>
      <sz val="9"/>
      <name val="Times New Roman"/>
      <family val="1"/>
    </font>
    <font>
      <b/>
      <sz val="13"/>
      <color indexed="8"/>
      <name val="Calibri"/>
      <family val="2"/>
    </font>
    <font>
      <b/>
      <sz val="13"/>
      <color theme="1"/>
      <name val="Aptos Narrow"/>
      <family val="2"/>
      <scheme val="minor"/>
    </font>
    <font>
      <b/>
      <sz val="13"/>
      <name val="Calibri"/>
      <family val="2"/>
    </font>
    <font>
      <b/>
      <sz val="13"/>
      <name val="Aptos Narrow"/>
      <family val="2"/>
      <scheme val="minor"/>
    </font>
    <font>
      <b/>
      <i/>
      <sz val="11"/>
      <color theme="1"/>
      <name val="Aptos Narrow"/>
      <family val="2"/>
      <scheme val="minor"/>
    </font>
    <font>
      <sz val="11"/>
      <color rgb="FFFF0000"/>
      <name val="Times New Roman"/>
      <family val="1"/>
    </font>
    <font>
      <b/>
      <sz val="11"/>
      <color rgb="FFFF0000"/>
      <name val="Times New Roman"/>
      <family val="1"/>
    </font>
    <font>
      <sz val="13"/>
      <color theme="1"/>
      <name val="Aptos Narrow"/>
      <family val="2"/>
      <scheme val="minor"/>
    </font>
    <font>
      <b/>
      <i/>
      <sz val="13"/>
      <color theme="1"/>
      <name val="Aptos Narrow"/>
      <family val="2"/>
      <scheme val="minor"/>
    </font>
    <font>
      <b/>
      <i/>
      <sz val="13"/>
      <name val="Calibri"/>
      <family val="2"/>
    </font>
    <font>
      <b/>
      <i/>
      <sz val="13"/>
      <color indexed="8"/>
      <name val="Calibri"/>
      <family val="2"/>
    </font>
    <font>
      <b/>
      <sz val="10"/>
      <name val="Times New Roman"/>
      <family val="1"/>
    </font>
    <font>
      <b/>
      <sz val="11"/>
      <color indexed="8"/>
      <name val="Calibri"/>
      <family val="2"/>
    </font>
    <font>
      <b/>
      <u/>
      <sz val="11"/>
      <name val="Times New Roman"/>
      <family val="1"/>
    </font>
    <font>
      <sz val="13"/>
      <color theme="1"/>
      <name val="Aptos Narrow"/>
      <family val="2"/>
      <scheme val="minor"/>
    </font>
    <font>
      <sz val="13"/>
      <name val="Aptos Narrow"/>
      <family val="2"/>
      <scheme val="minor"/>
    </font>
    <font>
      <b/>
      <sz val="12"/>
      <color theme="1"/>
      <name val="Aptos Narrow"/>
      <family val="2"/>
      <scheme val="minor"/>
    </font>
    <font>
      <sz val="12"/>
      <name val="Aptos Narrow"/>
      <family val="2"/>
      <scheme val="minor"/>
    </font>
    <font>
      <u/>
      <sz val="12"/>
      <color theme="1"/>
      <name val="Times New Roman"/>
      <family val="1"/>
    </font>
    <font>
      <i/>
      <sz val="12"/>
      <color theme="1"/>
      <name val="Times New Roman"/>
      <family val="1"/>
    </font>
    <font>
      <b/>
      <sz val="12"/>
      <color indexed="8"/>
      <name val="Times New Roman"/>
      <family val="1"/>
    </font>
    <font>
      <b/>
      <strike/>
      <sz val="12"/>
      <name val="Times New Roman"/>
      <family val="1"/>
    </font>
    <font>
      <sz val="11"/>
      <color theme="3" tint="0.89999084444715716"/>
      <name val="Times New Roman"/>
      <family val="1"/>
    </font>
    <font>
      <sz val="11"/>
      <color theme="1"/>
      <name val="Aptos Narrow"/>
      <family val="2"/>
      <scheme val="minor"/>
    </font>
    <font>
      <sz val="12"/>
      <color theme="1"/>
      <name val="Aptos Narrow"/>
      <family val="2"/>
      <scheme val="minor"/>
    </font>
  </fonts>
  <fills count="21">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9" tint="0.79998168889431442"/>
        <bgColor indexed="64"/>
      </patternFill>
    </fill>
    <fill>
      <patternFill patternType="lightUp"/>
    </fill>
    <fill>
      <patternFill patternType="solid">
        <fgColor theme="4" tint="0.79998168889431442"/>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3" tint="0.89999084444715716"/>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2" tint="-9.9978637043366805E-2"/>
        <bgColor indexed="64"/>
      </patternFill>
    </fill>
  </fills>
  <borders count="7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rgb="FF231F20"/>
      </left>
      <right/>
      <top/>
      <bottom/>
      <diagonal/>
    </border>
    <border>
      <left style="thin">
        <color indexed="64"/>
      </left>
      <right/>
      <top style="thin">
        <color rgb="FF231F20"/>
      </top>
      <bottom style="thin">
        <color rgb="FF231F20"/>
      </bottom>
      <diagonal/>
    </border>
    <border>
      <left style="thin">
        <color indexed="64"/>
      </left>
      <right/>
      <top style="thin">
        <color rgb="FF231F20"/>
      </top>
      <bottom style="thin">
        <color indexed="64"/>
      </bottom>
      <diagonal/>
    </border>
    <border>
      <left/>
      <right/>
      <top style="thin">
        <color rgb="FF231F20"/>
      </top>
      <bottom style="thin">
        <color indexed="64"/>
      </bottom>
      <diagonal/>
    </border>
    <border>
      <left/>
      <right style="thin">
        <color rgb="FF231F20"/>
      </right>
      <top/>
      <bottom/>
      <diagonal/>
    </border>
    <border>
      <left style="thin">
        <color rgb="FF231F20"/>
      </left>
      <right/>
      <top style="thin">
        <color indexed="64"/>
      </top>
      <bottom style="thin">
        <color indexed="64"/>
      </bottom>
      <diagonal/>
    </border>
    <border>
      <left style="thin">
        <color rgb="FF231F20"/>
      </left>
      <right/>
      <top/>
      <bottom style="thin">
        <color indexed="64"/>
      </bottom>
      <diagonal/>
    </border>
    <border>
      <left/>
      <right style="thin">
        <color rgb="FF231F20"/>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bottom style="double">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double">
        <color indexed="64"/>
      </top>
      <bottom style="double">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style="thin">
        <color indexed="64"/>
      </top>
      <bottom style="double">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rgb="FF231F20"/>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bottom/>
      <diagonal/>
    </border>
    <border>
      <left style="thin">
        <color indexed="64"/>
      </left>
      <right style="medium">
        <color indexed="64"/>
      </right>
      <top style="double">
        <color indexed="64"/>
      </top>
      <bottom style="double">
        <color indexed="64"/>
      </bottom>
      <diagonal/>
    </border>
    <border>
      <left/>
      <right style="medium">
        <color indexed="64"/>
      </right>
      <top style="thin">
        <color indexed="64"/>
      </top>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s>
  <cellStyleXfs count="235">
    <xf numFmtId="0" fontId="0" fillId="0" borderId="0"/>
    <xf numFmtId="164" fontId="1" fillId="0" borderId="0" applyFont="0" applyFill="0" applyBorder="0" applyAlignment="0" applyProtection="0"/>
    <xf numFmtId="0" fontId="10" fillId="0" borderId="0" applyNumberFormat="0" applyFill="0" applyBorder="0" applyAlignment="0" applyProtection="0"/>
    <xf numFmtId="164" fontId="1" fillId="0" borderId="0" applyFont="0" applyFill="0" applyBorder="0" applyAlignment="0" applyProtection="0"/>
    <xf numFmtId="164"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165" fontId="22"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22"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0" fontId="21"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0" fontId="21"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0" fontId="21" fillId="0" borderId="0" applyFont="0" applyFill="0" applyBorder="0" applyAlignment="0" applyProtection="0"/>
    <xf numFmtId="165" fontId="22"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4" fontId="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applyNumberFormat="0" applyFont="0" applyFill="0" applyBorder="0" applyAlignment="0" applyProtection="0">
      <alignment vertical="top"/>
    </xf>
    <xf numFmtId="0" fontId="21" fillId="0" borderId="0"/>
    <xf numFmtId="0" fontId="21" fillId="0" borderId="0" applyNumberFormat="0" applyFont="0" applyFill="0" applyBorder="0" applyAlignment="0" applyProtection="0">
      <alignment vertical="top"/>
    </xf>
    <xf numFmtId="0" fontId="1" fillId="0" borderId="0"/>
    <xf numFmtId="0" fontId="21" fillId="0" borderId="0"/>
    <xf numFmtId="0" fontId="23" fillId="0" borderId="0"/>
    <xf numFmtId="0" fontId="23" fillId="0" borderId="0"/>
    <xf numFmtId="0" fontId="24" fillId="0" borderId="0"/>
    <xf numFmtId="0" fontId="23" fillId="0" borderId="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9" fillId="0" borderId="0"/>
    <xf numFmtId="0" fontId="23" fillId="0" borderId="0"/>
    <xf numFmtId="0" fontId="23" fillId="0" borderId="0"/>
  </cellStyleXfs>
  <cellXfs count="1040">
    <xf numFmtId="0" fontId="0" fillId="0" borderId="0" xfId="0"/>
    <xf numFmtId="0" fontId="2" fillId="0" borderId="0" xfId="0" applyFont="1"/>
    <xf numFmtId="164" fontId="2" fillId="0" borderId="0" xfId="1" applyFont="1" applyAlignment="1">
      <alignment horizontal="right"/>
    </xf>
    <xf numFmtId="164" fontId="2" fillId="0" borderId="0" xfId="1" applyFont="1" applyBorder="1" applyAlignment="1">
      <alignment horizontal="right"/>
    </xf>
    <xf numFmtId="0" fontId="5" fillId="0" borderId="0" xfId="0" applyFont="1"/>
    <xf numFmtId="0" fontId="12" fillId="0" borderId="0" xfId="0" applyFont="1"/>
    <xf numFmtId="0" fontId="0" fillId="0" borderId="9" xfId="0" applyBorder="1"/>
    <xf numFmtId="43" fontId="0" fillId="0" borderId="0" xfId="0" applyNumberFormat="1"/>
    <xf numFmtId="0" fontId="0" fillId="0" borderId="12" xfId="0" applyBorder="1"/>
    <xf numFmtId="0" fontId="0" fillId="0" borderId="0" xfId="0" applyAlignment="1">
      <alignment horizontal="center"/>
    </xf>
    <xf numFmtId="0" fontId="0" fillId="0" borderId="0" xfId="0" applyAlignment="1">
      <alignment horizontal="left"/>
    </xf>
    <xf numFmtId="0" fontId="20" fillId="0" borderId="0" xfId="0" applyFont="1" applyAlignment="1">
      <alignment horizontal="center"/>
    </xf>
    <xf numFmtId="0" fontId="30" fillId="0" borderId="0" xfId="0" applyFont="1" applyAlignment="1">
      <alignment horizontal="left" vertical="center"/>
    </xf>
    <xf numFmtId="0" fontId="31" fillId="0" borderId="0" xfId="0" applyFont="1" applyAlignment="1">
      <alignment vertical="center"/>
    </xf>
    <xf numFmtId="0" fontId="33" fillId="0" borderId="0" xfId="0" applyFont="1"/>
    <xf numFmtId="0" fontId="20" fillId="0" borderId="7" xfId="0" applyFont="1" applyBorder="1"/>
    <xf numFmtId="0" fontId="20" fillId="0" borderId="9" xfId="0" applyFont="1" applyBorder="1" applyAlignment="1">
      <alignment horizontal="center"/>
    </xf>
    <xf numFmtId="0" fontId="20" fillId="0" borderId="9" xfId="0" applyFont="1" applyBorder="1" applyAlignment="1">
      <alignment horizontal="center" wrapText="1"/>
    </xf>
    <xf numFmtId="0" fontId="20" fillId="0" borderId="0" xfId="0" applyFont="1" applyAlignment="1">
      <alignment horizontal="center" wrapText="1"/>
    </xf>
    <xf numFmtId="0" fontId="20" fillId="0" borderId="0" xfId="0" applyFont="1" applyAlignment="1">
      <alignment wrapText="1"/>
    </xf>
    <xf numFmtId="0" fontId="34" fillId="0" borderId="0" xfId="0" applyFont="1"/>
    <xf numFmtId="17" fontId="0" fillId="0" borderId="0" xfId="0" quotePrefix="1" applyNumberFormat="1"/>
    <xf numFmtId="0" fontId="0" fillId="0" borderId="0" xfId="0" quotePrefix="1"/>
    <xf numFmtId="0" fontId="0" fillId="0" borderId="9" xfId="0" applyBorder="1" applyAlignment="1">
      <alignment horizontal="center"/>
    </xf>
    <xf numFmtId="17" fontId="0" fillId="0" borderId="9" xfId="0" applyNumberFormat="1" applyBorder="1"/>
    <xf numFmtId="0" fontId="0" fillId="0" borderId="9" xfId="0" applyBorder="1" applyAlignment="1">
      <alignment horizontal="center" wrapText="1"/>
    </xf>
    <xf numFmtId="17" fontId="0" fillId="0" borderId="0" xfId="0" applyNumberFormat="1"/>
    <xf numFmtId="0" fontId="34" fillId="0" borderId="0" xfId="0" applyFont="1" applyAlignment="1">
      <alignment horizontal="left"/>
    </xf>
    <xf numFmtId="0" fontId="0" fillId="0" borderId="12" xfId="0" applyBorder="1" applyAlignment="1">
      <alignment horizontal="center"/>
    </xf>
    <xf numFmtId="17" fontId="20" fillId="0" borderId="0" xfId="0" applyNumberFormat="1" applyFont="1"/>
    <xf numFmtId="0" fontId="0" fillId="0" borderId="7" xfId="0" applyBorder="1" applyAlignment="1">
      <alignment horizontal="center"/>
    </xf>
    <xf numFmtId="0" fontId="0" fillId="0" borderId="7" xfId="0" applyBorder="1"/>
    <xf numFmtId="0" fontId="15" fillId="0" borderId="0" xfId="0" applyFont="1" applyAlignment="1">
      <alignment horizontal="justify"/>
    </xf>
    <xf numFmtId="0" fontId="12" fillId="0" borderId="0" xfId="0" applyFont="1" applyAlignment="1">
      <alignment horizontal="justify"/>
    </xf>
    <xf numFmtId="0" fontId="3" fillId="0" borderId="0" xfId="0" applyFont="1" applyAlignment="1">
      <alignment horizontal="center"/>
    </xf>
    <xf numFmtId="0" fontId="0" fillId="0" borderId="12" xfId="0" applyBorder="1" applyAlignment="1">
      <alignment vertical="top"/>
    </xf>
    <xf numFmtId="0" fontId="0" fillId="0" borderId="12" xfId="0" applyBorder="1" applyAlignment="1">
      <alignment wrapText="1"/>
    </xf>
    <xf numFmtId="0" fontId="0" fillId="0" borderId="12" xfId="0" applyBorder="1" applyAlignment="1">
      <alignment vertical="top" wrapText="1"/>
    </xf>
    <xf numFmtId="0" fontId="42" fillId="0" borderId="12" xfId="0" applyFont="1" applyBorder="1" applyAlignment="1">
      <alignment vertical="top" wrapText="1"/>
    </xf>
    <xf numFmtId="0" fontId="0" fillId="0" borderId="0" xfId="0" applyAlignment="1">
      <alignment wrapText="1"/>
    </xf>
    <xf numFmtId="0" fontId="43" fillId="0" borderId="12" xfId="0" applyFont="1" applyBorder="1" applyAlignment="1">
      <alignment horizontal="left" vertical="top" wrapText="1"/>
    </xf>
    <xf numFmtId="2" fontId="25" fillId="5" borderId="12" xfId="0" applyNumberFormat="1" applyFont="1" applyFill="1" applyBorder="1"/>
    <xf numFmtId="0" fontId="16" fillId="0" borderId="12" xfId="0" applyFont="1" applyBorder="1" applyAlignment="1">
      <alignment vertical="top" wrapText="1"/>
    </xf>
    <xf numFmtId="0" fontId="44" fillId="0" borderId="12" xfId="0" applyFont="1" applyBorder="1" applyAlignment="1">
      <alignment vertical="top" wrapText="1"/>
    </xf>
    <xf numFmtId="0" fontId="40" fillId="0" borderId="12" xfId="0" applyFont="1" applyBorder="1" applyAlignment="1">
      <alignment vertical="top" wrapText="1"/>
    </xf>
    <xf numFmtId="0" fontId="23" fillId="0" borderId="12" xfId="0" applyFont="1" applyBorder="1" applyAlignment="1">
      <alignment vertical="top" wrapText="1"/>
    </xf>
    <xf numFmtId="166" fontId="41" fillId="0" borderId="12" xfId="0" applyNumberFormat="1" applyFont="1" applyBorder="1" applyAlignment="1">
      <alignment vertical="top" shrinkToFit="1"/>
    </xf>
    <xf numFmtId="0" fontId="0" fillId="0" borderId="12" xfId="0" applyBorder="1" applyAlignment="1">
      <alignment horizontal="left" vertical="top"/>
    </xf>
    <xf numFmtId="0" fontId="23" fillId="0" borderId="0" xfId="203" applyAlignment="1">
      <alignment horizontal="left" vertical="top"/>
    </xf>
    <xf numFmtId="0" fontId="44" fillId="0" borderId="9" xfId="203" applyFont="1" applyBorder="1" applyAlignment="1">
      <alignment vertical="top"/>
    </xf>
    <xf numFmtId="0" fontId="44" fillId="0" borderId="12" xfId="203" applyFont="1" applyBorder="1" applyAlignment="1">
      <alignment vertical="top" wrapText="1"/>
    </xf>
    <xf numFmtId="0" fontId="44" fillId="0" borderId="12" xfId="203" applyFont="1" applyBorder="1" applyAlignment="1">
      <alignment horizontal="center" vertical="top" wrapText="1"/>
    </xf>
    <xf numFmtId="0" fontId="44" fillId="0" borderId="9" xfId="203" applyFont="1" applyBorder="1" applyAlignment="1">
      <alignment vertical="top" wrapText="1"/>
    </xf>
    <xf numFmtId="0" fontId="44" fillId="0" borderId="12" xfId="203" applyFont="1" applyBorder="1" applyAlignment="1">
      <alignment vertical="top"/>
    </xf>
    <xf numFmtId="0" fontId="44" fillId="0" borderId="2" xfId="203" applyFont="1" applyBorder="1" applyAlignment="1">
      <alignment horizontal="left" vertical="top"/>
    </xf>
    <xf numFmtId="0" fontId="44" fillId="0" borderId="12" xfId="203" applyFont="1" applyBorder="1" applyAlignment="1">
      <alignment horizontal="left" vertical="top"/>
    </xf>
    <xf numFmtId="0" fontId="44" fillId="0" borderId="2" xfId="203" applyFont="1" applyBorder="1" applyAlignment="1">
      <alignment vertical="top" wrapText="1"/>
    </xf>
    <xf numFmtId="0" fontId="44" fillId="0" borderId="12" xfId="203" applyFont="1" applyBorder="1" applyAlignment="1">
      <alignment wrapText="1"/>
    </xf>
    <xf numFmtId="0" fontId="44" fillId="0" borderId="12" xfId="203" applyFont="1" applyBorder="1" applyAlignment="1">
      <alignment vertical="center" wrapText="1"/>
    </xf>
    <xf numFmtId="0" fontId="42" fillId="0" borderId="11" xfId="203" applyFont="1" applyBorder="1" applyAlignment="1">
      <alignment horizontal="left" vertical="top" wrapText="1"/>
    </xf>
    <xf numFmtId="0" fontId="42" fillId="0" borderId="12" xfId="203" applyFont="1" applyBorder="1" applyAlignment="1">
      <alignment horizontal="center" vertical="top" wrapText="1"/>
    </xf>
    <xf numFmtId="167" fontId="43" fillId="0" borderId="12" xfId="203" applyNumberFormat="1" applyFont="1" applyBorder="1" applyAlignment="1">
      <alignment vertical="top" shrinkToFit="1"/>
    </xf>
    <xf numFmtId="167" fontId="43" fillId="0" borderId="12" xfId="203" applyNumberFormat="1" applyFont="1" applyBorder="1" applyAlignment="1">
      <alignment horizontal="center" vertical="top" shrinkToFit="1"/>
    </xf>
    <xf numFmtId="0" fontId="44" fillId="0" borderId="10" xfId="203" applyFont="1" applyBorder="1" applyAlignment="1">
      <alignment wrapText="1"/>
    </xf>
    <xf numFmtId="0" fontId="44" fillId="3" borderId="10" xfId="203" applyFont="1" applyFill="1" applyBorder="1" applyAlignment="1">
      <alignment wrapText="1"/>
    </xf>
    <xf numFmtId="0" fontId="23" fillId="0" borderId="12" xfId="203" applyBorder="1" applyAlignment="1">
      <alignment vertical="top" wrapText="1"/>
    </xf>
    <xf numFmtId="0" fontId="44" fillId="0" borderId="12" xfId="203" quotePrefix="1" applyFont="1" applyBorder="1" applyAlignment="1">
      <alignment vertical="top"/>
    </xf>
    <xf numFmtId="0" fontId="44" fillId="0" borderId="12" xfId="203" quotePrefix="1" applyFont="1" applyBorder="1" applyAlignment="1">
      <alignment horizontal="center" vertical="top" wrapText="1"/>
    </xf>
    <xf numFmtId="0" fontId="23" fillId="0" borderId="12" xfId="203" quotePrefix="1" applyBorder="1" applyAlignment="1">
      <alignment horizontal="center" vertical="top"/>
    </xf>
    <xf numFmtId="0" fontId="42" fillId="0" borderId="12" xfId="203" applyFont="1" applyBorder="1" applyAlignment="1">
      <alignment vertical="top" wrapText="1"/>
    </xf>
    <xf numFmtId="0" fontId="44" fillId="0" borderId="12" xfId="203" applyFont="1" applyBorder="1" applyAlignment="1">
      <alignment horizontal="left" wrapText="1"/>
    </xf>
    <xf numFmtId="0" fontId="42" fillId="0" borderId="12" xfId="203" applyFont="1" applyBorder="1" applyAlignment="1">
      <alignment horizontal="right" vertical="top" wrapText="1" indent="2"/>
    </xf>
    <xf numFmtId="0" fontId="44" fillId="0" borderId="12" xfId="203" applyFont="1" applyBorder="1" applyAlignment="1">
      <alignment horizontal="left" vertical="center" wrapText="1"/>
    </xf>
    <xf numFmtId="0" fontId="23" fillId="7" borderId="0" xfId="203" applyFill="1" applyAlignment="1">
      <alignment horizontal="left" vertical="top"/>
    </xf>
    <xf numFmtId="0" fontId="44" fillId="0" borderId="6" xfId="203" applyFont="1" applyBorder="1" applyAlignment="1">
      <alignment horizontal="left" vertical="center" wrapText="1"/>
    </xf>
    <xf numFmtId="0" fontId="23" fillId="0" borderId="12" xfId="203" applyBorder="1" applyAlignment="1">
      <alignment horizontal="left" vertical="top"/>
    </xf>
    <xf numFmtId="0" fontId="44" fillId="0" borderId="20" xfId="203" applyFont="1" applyBorder="1" applyAlignment="1">
      <alignment horizontal="left" vertical="center" wrapText="1"/>
    </xf>
    <xf numFmtId="0" fontId="42" fillId="0" borderId="21" xfId="203" applyFont="1" applyBorder="1" applyAlignment="1">
      <alignment horizontal="left" vertical="top" wrapText="1"/>
    </xf>
    <xf numFmtId="0" fontId="42" fillId="0" borderId="12" xfId="203" applyFont="1" applyBorder="1" applyAlignment="1">
      <alignment horizontal="left" vertical="top" wrapText="1"/>
    </xf>
    <xf numFmtId="0" fontId="43" fillId="0" borderId="12" xfId="203" applyFont="1" applyBorder="1" applyAlignment="1">
      <alignment vertical="top" wrapText="1"/>
    </xf>
    <xf numFmtId="0" fontId="42" fillId="3" borderId="12" xfId="203" applyFont="1" applyFill="1" applyBorder="1" applyAlignment="1">
      <alignment vertical="top" wrapText="1"/>
    </xf>
    <xf numFmtId="0" fontId="42" fillId="3" borderId="12" xfId="203" applyFont="1" applyFill="1" applyBorder="1" applyAlignment="1">
      <alignment horizontal="left" vertical="top" wrapText="1"/>
    </xf>
    <xf numFmtId="167" fontId="43" fillId="0" borderId="24" xfId="203" applyNumberFormat="1" applyFont="1" applyBorder="1" applyAlignment="1">
      <alignment vertical="top" shrinkToFit="1"/>
    </xf>
    <xf numFmtId="167" fontId="43" fillId="0" borderId="24" xfId="203" applyNumberFormat="1" applyFont="1" applyBorder="1" applyAlignment="1">
      <alignment horizontal="center" vertical="top" shrinkToFit="1"/>
    </xf>
    <xf numFmtId="49" fontId="3" fillId="0" borderId="0" xfId="0" applyNumberFormat="1" applyFont="1" applyAlignment="1">
      <alignment vertical="top"/>
    </xf>
    <xf numFmtId="0" fontId="5" fillId="0" borderId="12" xfId="0" applyFont="1" applyBorder="1" applyProtection="1">
      <protection locked="0"/>
    </xf>
    <xf numFmtId="0" fontId="2" fillId="0" borderId="0" xfId="0" applyFont="1" applyProtection="1">
      <protection locked="0"/>
    </xf>
    <xf numFmtId="0" fontId="2" fillId="0" borderId="12" xfId="0" applyFont="1" applyBorder="1"/>
    <xf numFmtId="0" fontId="2" fillId="0" borderId="17" xfId="0" applyFont="1" applyBorder="1"/>
    <xf numFmtId="0" fontId="5" fillId="0" borderId="12" xfId="0" applyFont="1" applyBorder="1" applyAlignment="1" applyProtection="1">
      <alignment horizontal="center"/>
      <protection locked="0"/>
    </xf>
    <xf numFmtId="0" fontId="3" fillId="0" borderId="12" xfId="0" applyFont="1" applyBorder="1"/>
    <xf numFmtId="0" fontId="2" fillId="0" borderId="12" xfId="0" applyFont="1" applyBorder="1" applyAlignment="1">
      <alignment horizontal="left"/>
    </xf>
    <xf numFmtId="49" fontId="2" fillId="0" borderId="12" xfId="0" applyNumberFormat="1" applyFont="1" applyBorder="1" applyAlignment="1">
      <alignment vertical="top"/>
    </xf>
    <xf numFmtId="0" fontId="2" fillId="0" borderId="12" xfId="0" applyFont="1" applyBorder="1" applyProtection="1">
      <protection locked="0"/>
    </xf>
    <xf numFmtId="0" fontId="5" fillId="0" borderId="12" xfId="0" applyFont="1" applyBorder="1"/>
    <xf numFmtId="0" fontId="14" fillId="0" borderId="12" xfId="0" applyFont="1" applyBorder="1"/>
    <xf numFmtId="49" fontId="3" fillId="0" borderId="12" xfId="0" applyNumberFormat="1" applyFont="1" applyBorder="1" applyAlignment="1">
      <alignment vertical="top"/>
    </xf>
    <xf numFmtId="2" fontId="2" fillId="0" borderId="12" xfId="0" applyNumberFormat="1" applyFont="1" applyBorder="1" applyProtection="1">
      <protection locked="0"/>
    </xf>
    <xf numFmtId="49" fontId="4" fillId="0" borderId="12" xfId="0" applyNumberFormat="1" applyFont="1" applyBorder="1" applyAlignment="1">
      <alignment vertical="top"/>
    </xf>
    <xf numFmtId="49" fontId="14" fillId="0" borderId="12" xfId="0" applyNumberFormat="1" applyFont="1" applyBorder="1" applyAlignment="1">
      <alignment vertical="top"/>
    </xf>
    <xf numFmtId="0" fontId="2" fillId="0" borderId="12" xfId="0" applyFont="1" applyBorder="1" applyAlignment="1" applyProtection="1">
      <alignment horizontal="left"/>
      <protection locked="0"/>
    </xf>
    <xf numFmtId="0" fontId="19" fillId="0" borderId="12" xfId="0" applyFont="1" applyBorder="1" applyAlignment="1">
      <alignment horizontal="center"/>
    </xf>
    <xf numFmtId="2" fontId="2" fillId="0" borderId="12" xfId="0" applyNumberFormat="1" applyFont="1" applyBorder="1" applyAlignment="1" applyProtection="1">
      <alignment horizontal="center"/>
      <protection locked="0"/>
    </xf>
    <xf numFmtId="2" fontId="2" fillId="0" borderId="12" xfId="0" applyNumberFormat="1" applyFont="1" applyBorder="1" applyAlignment="1" applyProtection="1">
      <alignment horizontal="center" vertical="center"/>
      <protection locked="0"/>
    </xf>
    <xf numFmtId="0" fontId="20" fillId="0" borderId="12" xfId="0" applyFont="1" applyBorder="1" applyAlignment="1" applyProtection="1">
      <alignment horizontal="left"/>
      <protection locked="0"/>
    </xf>
    <xf numFmtId="0" fontId="54" fillId="0" borderId="12" xfId="0" applyFont="1" applyBorder="1"/>
    <xf numFmtId="0" fontId="20" fillId="0" borderId="12" xfId="0" applyFont="1" applyBorder="1" applyProtection="1">
      <protection locked="0"/>
    </xf>
    <xf numFmtId="0" fontId="20" fillId="0" borderId="12" xfId="0" applyFont="1" applyBorder="1" applyAlignment="1">
      <alignment horizontal="center"/>
    </xf>
    <xf numFmtId="0" fontId="19" fillId="0" borderId="12" xfId="0" applyFont="1" applyBorder="1" applyAlignment="1">
      <alignment horizontal="left"/>
    </xf>
    <xf numFmtId="0" fontId="54" fillId="0" borderId="12" xfId="0" applyFont="1" applyBorder="1" applyAlignment="1">
      <alignment horizontal="left"/>
    </xf>
    <xf numFmtId="0" fontId="5" fillId="0" borderId="0" xfId="0" applyFont="1" applyAlignment="1">
      <alignment horizontal="center"/>
    </xf>
    <xf numFmtId="164" fontId="2" fillId="0" borderId="0" xfId="1" applyFont="1" applyBorder="1" applyAlignment="1">
      <alignment horizontal="center"/>
    </xf>
    <xf numFmtId="0" fontId="4" fillId="0" borderId="28" xfId="0" applyFont="1" applyBorder="1" applyAlignment="1">
      <alignment vertical="center"/>
    </xf>
    <xf numFmtId="164" fontId="7" fillId="0" borderId="0" xfId="1" applyFont="1" applyFill="1" applyBorder="1" applyAlignment="1">
      <alignment horizontal="right"/>
    </xf>
    <xf numFmtId="0" fontId="18" fillId="0" borderId="14" xfId="0" applyFont="1" applyBorder="1" applyAlignment="1">
      <alignment horizontal="center" vertical="center" wrapText="1"/>
    </xf>
    <xf numFmtId="0" fontId="60" fillId="0" borderId="14" xfId="0" applyFont="1" applyBorder="1" applyAlignment="1">
      <alignment horizontal="center" wrapText="1"/>
    </xf>
    <xf numFmtId="164" fontId="58" fillId="0" borderId="14" xfId="1" applyFont="1" applyBorder="1" applyAlignment="1">
      <alignment horizontal="right"/>
    </xf>
    <xf numFmtId="164" fontId="58" fillId="0" borderId="14" xfId="1" applyFont="1" applyBorder="1" applyAlignment="1">
      <alignment horizontal="left" wrapText="1" indent="1"/>
    </xf>
    <xf numFmtId="0" fontId="18" fillId="0" borderId="27" xfId="0" applyFont="1" applyBorder="1" applyAlignment="1">
      <alignment horizontal="center" vertical="center" wrapText="1"/>
    </xf>
    <xf numFmtId="0" fontId="55" fillId="0" borderId="0" xfId="0" applyFont="1"/>
    <xf numFmtId="0" fontId="0" fillId="0" borderId="0" xfId="0" applyAlignment="1">
      <alignment horizontal="center" vertical="top"/>
    </xf>
    <xf numFmtId="0" fontId="55" fillId="0" borderId="0" xfId="0" applyFont="1" applyAlignment="1">
      <alignment wrapText="1"/>
    </xf>
    <xf numFmtId="0" fontId="20" fillId="0" borderId="0" xfId="0" applyFont="1"/>
    <xf numFmtId="0" fontId="18" fillId="0" borderId="4" xfId="0" applyFont="1" applyBorder="1" applyAlignment="1">
      <alignment horizontal="center" vertical="center" wrapText="1"/>
    </xf>
    <xf numFmtId="2" fontId="0" fillId="0" borderId="12" xfId="0" applyNumberFormat="1" applyBorder="1"/>
    <xf numFmtId="0" fontId="2" fillId="0" borderId="14" xfId="0" applyFont="1" applyBorder="1"/>
    <xf numFmtId="14" fontId="18" fillId="0" borderId="0" xfId="0" applyNumberFormat="1" applyFont="1" applyAlignment="1" applyProtection="1">
      <alignment horizontal="center" wrapText="1"/>
      <protection locked="0"/>
    </xf>
    <xf numFmtId="0" fontId="13" fillId="0" borderId="0" xfId="0" applyFont="1"/>
    <xf numFmtId="0" fontId="65" fillId="0" borderId="0" xfId="0" applyFont="1"/>
    <xf numFmtId="0" fontId="2" fillId="0" borderId="0" xfId="0" applyFont="1" applyAlignment="1">
      <alignment wrapText="1"/>
    </xf>
    <xf numFmtId="0" fontId="2" fillId="0" borderId="0" xfId="0" applyFont="1" applyAlignment="1">
      <alignment horizontal="left" wrapText="1"/>
    </xf>
    <xf numFmtId="0" fontId="60" fillId="0" borderId="5" xfId="0" applyFont="1" applyBorder="1" applyAlignment="1">
      <alignment wrapText="1"/>
    </xf>
    <xf numFmtId="164" fontId="58" fillId="0" borderId="30" xfId="1" applyFont="1" applyBorder="1" applyAlignment="1">
      <alignment horizontal="right"/>
    </xf>
    <xf numFmtId="0" fontId="15" fillId="0" borderId="27" xfId="0" applyFont="1" applyBorder="1" applyAlignment="1">
      <alignment vertical="center"/>
    </xf>
    <xf numFmtId="0" fontId="15" fillId="0" borderId="27"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32" xfId="0" applyFont="1" applyBorder="1" applyAlignment="1">
      <alignment horizontal="center" vertical="center" wrapText="1"/>
    </xf>
    <xf numFmtId="0" fontId="57" fillId="0" borderId="5" xfId="0" applyFont="1" applyBorder="1" applyAlignment="1">
      <alignment wrapText="1"/>
    </xf>
    <xf numFmtId="0" fontId="18" fillId="0" borderId="32" xfId="0" applyFont="1" applyBorder="1" applyAlignment="1">
      <alignment horizontal="center" vertical="center" wrapText="1"/>
    </xf>
    <xf numFmtId="0" fontId="58" fillId="0" borderId="14" xfId="0" applyFont="1" applyBorder="1" applyAlignment="1">
      <alignment horizontal="center" wrapText="1"/>
    </xf>
    <xf numFmtId="0" fontId="58" fillId="0" borderId="14" xfId="0" applyFont="1" applyBorder="1" applyAlignment="1">
      <alignment horizontal="center"/>
    </xf>
    <xf numFmtId="0" fontId="67" fillId="0" borderId="14" xfId="0" applyFont="1" applyBorder="1" applyAlignment="1">
      <alignment horizontal="center"/>
    </xf>
    <xf numFmtId="0" fontId="67" fillId="0" borderId="5" xfId="0" applyFont="1" applyBorder="1"/>
    <xf numFmtId="0" fontId="5" fillId="0" borderId="0" xfId="0" applyFont="1" applyAlignment="1" applyProtection="1">
      <alignment horizontal="center"/>
      <protection locked="0"/>
    </xf>
    <xf numFmtId="14" fontId="5" fillId="0" borderId="0" xfId="0" applyNumberFormat="1" applyFont="1" applyAlignment="1" applyProtection="1">
      <alignment horizontal="center"/>
      <protection locked="0"/>
    </xf>
    <xf numFmtId="2" fontId="5" fillId="0" borderId="0" xfId="0" applyNumberFormat="1" applyFont="1" applyAlignment="1" applyProtection="1">
      <alignment horizontal="center"/>
      <protection locked="0"/>
    </xf>
    <xf numFmtId="0" fontId="5" fillId="0" borderId="0" xfId="0" applyFont="1" applyProtection="1">
      <protection locked="0"/>
    </xf>
    <xf numFmtId="2" fontId="5" fillId="0" borderId="0" xfId="0" applyNumberFormat="1" applyFont="1" applyAlignment="1" applyProtection="1">
      <alignment horizontal="center" wrapText="1"/>
      <protection locked="0"/>
    </xf>
    <xf numFmtId="2" fontId="2" fillId="0" borderId="0" xfId="0" applyNumberFormat="1" applyFont="1" applyProtection="1">
      <protection locked="0"/>
    </xf>
    <xf numFmtId="2" fontId="5" fillId="0" borderId="0" xfId="0" applyNumberFormat="1" applyFont="1" applyProtection="1">
      <protection locked="0"/>
    </xf>
    <xf numFmtId="2" fontId="2" fillId="0" borderId="0" xfId="0" applyNumberFormat="1" applyFont="1"/>
    <xf numFmtId="14" fontId="18" fillId="0" borderId="34" xfId="0" applyNumberFormat="1" applyFont="1" applyBorder="1" applyAlignment="1" applyProtection="1">
      <alignment horizontal="center" wrapText="1"/>
      <protection locked="0"/>
    </xf>
    <xf numFmtId="14" fontId="18" fillId="0" borderId="35" xfId="0" applyNumberFormat="1" applyFont="1" applyBorder="1" applyAlignment="1" applyProtection="1">
      <alignment horizontal="center"/>
      <protection locked="0"/>
    </xf>
    <xf numFmtId="14" fontId="18" fillId="0" borderId="35" xfId="0" applyNumberFormat="1" applyFont="1" applyBorder="1" applyAlignment="1" applyProtection="1">
      <alignment horizontal="center" wrapText="1"/>
      <protection locked="0"/>
    </xf>
    <xf numFmtId="0" fontId="5" fillId="0" borderId="36" xfId="0" applyFont="1" applyBorder="1" applyProtection="1">
      <protection locked="0"/>
    </xf>
    <xf numFmtId="0" fontId="2" fillId="0" borderId="36" xfId="0" applyFont="1" applyBorder="1"/>
    <xf numFmtId="0" fontId="2" fillId="0" borderId="36" xfId="0" applyFont="1" applyBorder="1" applyProtection="1">
      <protection locked="0"/>
    </xf>
    <xf numFmtId="0" fontId="5" fillId="0" borderId="36" xfId="0" applyFont="1" applyBorder="1"/>
    <xf numFmtId="0" fontId="5" fillId="0" borderId="17" xfId="0" applyFont="1" applyBorder="1" applyProtection="1">
      <protection locked="0"/>
    </xf>
    <xf numFmtId="0" fontId="5" fillId="0" borderId="36" xfId="0" applyFont="1" applyBorder="1" applyAlignment="1">
      <alignment horizontal="center"/>
    </xf>
    <xf numFmtId="0" fontId="69" fillId="0" borderId="10" xfId="0" applyFont="1" applyBorder="1" applyAlignment="1">
      <alignment vertical="top"/>
    </xf>
    <xf numFmtId="0" fontId="69" fillId="0" borderId="12" xfId="0" applyFont="1" applyBorder="1" applyAlignment="1">
      <alignment vertical="top"/>
    </xf>
    <xf numFmtId="0" fontId="69" fillId="0" borderId="12" xfId="0" quotePrefix="1" applyFont="1" applyBorder="1" applyAlignment="1">
      <alignment horizontal="center" vertical="top"/>
    </xf>
    <xf numFmtId="168" fontId="66" fillId="0" borderId="11" xfId="4" applyNumberFormat="1" applyFont="1" applyFill="1" applyBorder="1" applyAlignment="1">
      <alignment horizontal="center" vertical="top"/>
    </xf>
    <xf numFmtId="0" fontId="69" fillId="0" borderId="3" xfId="0" applyFont="1" applyBorder="1"/>
    <xf numFmtId="0" fontId="70" fillId="0" borderId="15" xfId="0" applyFont="1" applyBorder="1" applyAlignment="1">
      <alignment horizontal="center"/>
    </xf>
    <xf numFmtId="0" fontId="70" fillId="0" borderId="15" xfId="0" applyFont="1" applyBorder="1"/>
    <xf numFmtId="0" fontId="70" fillId="0" borderId="1" xfId="0" applyFont="1" applyBorder="1"/>
    <xf numFmtId="0" fontId="69" fillId="0" borderId="5" xfId="0" applyFont="1" applyBorder="1"/>
    <xf numFmtId="0" fontId="70" fillId="0" borderId="14" xfId="0" applyFont="1" applyBorder="1" applyAlignment="1">
      <alignment horizontal="center"/>
    </xf>
    <xf numFmtId="164" fontId="70" fillId="0" borderId="14" xfId="1" applyFont="1" applyBorder="1"/>
    <xf numFmtId="164" fontId="70" fillId="0" borderId="4" xfId="1" applyFont="1" applyBorder="1"/>
    <xf numFmtId="0" fontId="72" fillId="0" borderId="5" xfId="0" applyFont="1" applyBorder="1"/>
    <xf numFmtId="168" fontId="70" fillId="0" borderId="14" xfId="1" applyNumberFormat="1" applyFont="1" applyFill="1" applyBorder="1"/>
    <xf numFmtId="168" fontId="70" fillId="0" borderId="4" xfId="1" applyNumberFormat="1" applyFont="1" applyFill="1" applyBorder="1"/>
    <xf numFmtId="0" fontId="70" fillId="0" borderId="5" xfId="0" applyFont="1" applyBorder="1"/>
    <xf numFmtId="168" fontId="70" fillId="0" borderId="12" xfId="0" applyNumberFormat="1" applyFont="1" applyBorder="1"/>
    <xf numFmtId="0" fontId="70" fillId="0" borderId="4" xfId="0" applyFont="1" applyBorder="1"/>
    <xf numFmtId="0" fontId="70" fillId="0" borderId="14" xfId="0" applyFont="1" applyBorder="1"/>
    <xf numFmtId="164" fontId="70" fillId="0" borderId="14" xfId="1" applyFont="1" applyFill="1" applyBorder="1"/>
    <xf numFmtId="164" fontId="70" fillId="0" borderId="4" xfId="1" applyFont="1" applyFill="1" applyBorder="1"/>
    <xf numFmtId="164" fontId="70" fillId="0" borderId="12" xfId="1" applyFont="1" applyFill="1" applyBorder="1"/>
    <xf numFmtId="164" fontId="69" fillId="0" borderId="13" xfId="1" applyFont="1" applyFill="1" applyBorder="1"/>
    <xf numFmtId="164" fontId="69" fillId="0" borderId="4" xfId="1" applyFont="1" applyFill="1" applyBorder="1"/>
    <xf numFmtId="0" fontId="66" fillId="0" borderId="5" xfId="0" applyFont="1" applyBorder="1"/>
    <xf numFmtId="43" fontId="70" fillId="0" borderId="14" xfId="0" applyNumberFormat="1" applyFont="1" applyBorder="1"/>
    <xf numFmtId="43" fontId="70" fillId="0" borderId="4" xfId="0" applyNumberFormat="1" applyFont="1" applyBorder="1"/>
    <xf numFmtId="43" fontId="70" fillId="0" borderId="12" xfId="0" applyNumberFormat="1" applyFont="1" applyBorder="1"/>
    <xf numFmtId="0" fontId="7" fillId="0" borderId="12" xfId="0" applyFont="1" applyBorder="1"/>
    <xf numFmtId="14" fontId="18" fillId="0" borderId="6" xfId="0" applyNumberFormat="1" applyFont="1" applyBorder="1" applyAlignment="1" applyProtection="1">
      <alignment horizontal="center"/>
      <protection locked="0"/>
    </xf>
    <xf numFmtId="14" fontId="18" fillId="0" borderId="6" xfId="0" applyNumberFormat="1" applyFont="1" applyBorder="1" applyAlignment="1" applyProtection="1">
      <alignment horizontal="center" wrapText="1"/>
      <protection locked="0"/>
    </xf>
    <xf numFmtId="2" fontId="0" fillId="0" borderId="0" xfId="0" applyNumberFormat="1"/>
    <xf numFmtId="0" fontId="4" fillId="0" borderId="0" xfId="0" applyFont="1" applyAlignment="1">
      <alignment vertical="top" wrapText="1"/>
    </xf>
    <xf numFmtId="2" fontId="5" fillId="0" borderId="15" xfId="0" applyNumberFormat="1" applyFont="1" applyBorder="1" applyProtection="1">
      <protection locked="0"/>
    </xf>
    <xf numFmtId="2" fontId="5" fillId="0" borderId="12" xfId="0" applyNumberFormat="1" applyFont="1" applyBorder="1" applyAlignment="1" applyProtection="1">
      <alignment horizontal="center" wrapText="1"/>
      <protection locked="0"/>
    </xf>
    <xf numFmtId="2" fontId="2" fillId="0" borderId="12" xfId="0" applyNumberFormat="1" applyFont="1" applyBorder="1"/>
    <xf numFmtId="2" fontId="5" fillId="0" borderId="13" xfId="0" applyNumberFormat="1" applyFont="1" applyBorder="1"/>
    <xf numFmtId="2" fontId="2" fillId="0" borderId="16" xfId="0" applyNumberFormat="1" applyFont="1" applyBorder="1"/>
    <xf numFmtId="2" fontId="5" fillId="0" borderId="15" xfId="0" applyNumberFormat="1" applyFont="1" applyBorder="1"/>
    <xf numFmtId="2" fontId="2" fillId="0" borderId="15" xfId="0" applyNumberFormat="1" applyFont="1" applyBorder="1"/>
    <xf numFmtId="2" fontId="5" fillId="0" borderId="14" xfId="0" applyNumberFormat="1" applyFont="1" applyBorder="1"/>
    <xf numFmtId="0" fontId="2" fillId="0" borderId="18" xfId="0" applyFont="1" applyBorder="1"/>
    <xf numFmtId="0" fontId="0" fillId="0" borderId="0" xfId="0" applyProtection="1">
      <protection locked="0"/>
    </xf>
    <xf numFmtId="2" fontId="0" fillId="0" borderId="0" xfId="0" applyNumberFormat="1" applyProtection="1">
      <protection locked="0"/>
    </xf>
    <xf numFmtId="0" fontId="0" fillId="0" borderId="12" xfId="0" applyBorder="1" applyProtection="1">
      <protection locked="0"/>
    </xf>
    <xf numFmtId="0" fontId="2" fillId="0" borderId="16" xfId="0" applyFont="1" applyBorder="1"/>
    <xf numFmtId="0" fontId="2" fillId="0" borderId="15" xfId="0" applyFont="1" applyBorder="1"/>
    <xf numFmtId="0" fontId="5" fillId="0" borderId="15" xfId="0" applyFont="1" applyBorder="1"/>
    <xf numFmtId="0" fontId="20" fillId="0" borderId="12" xfId="0" applyFont="1" applyBorder="1"/>
    <xf numFmtId="0" fontId="34" fillId="0" borderId="12" xfId="0" applyFont="1" applyBorder="1"/>
    <xf numFmtId="0" fontId="34" fillId="0" borderId="12" xfId="0" applyFont="1" applyBorder="1" applyAlignment="1">
      <alignment horizontal="left"/>
    </xf>
    <xf numFmtId="0" fontId="5" fillId="0" borderId="12" xfId="0" applyFont="1" applyBorder="1" applyAlignment="1">
      <alignment horizontal="left"/>
    </xf>
    <xf numFmtId="0" fontId="5" fillId="0" borderId="10" xfId="0" applyFont="1" applyBorder="1" applyProtection="1">
      <protection locked="0"/>
    </xf>
    <xf numFmtId="0" fontId="5" fillId="9" borderId="12" xfId="0" applyFont="1" applyFill="1" applyBorder="1" applyAlignment="1">
      <alignment horizontal="center"/>
    </xf>
    <xf numFmtId="0" fontId="20" fillId="9" borderId="12" xfId="0" applyFont="1" applyFill="1" applyBorder="1" applyAlignment="1">
      <alignment horizontal="center"/>
    </xf>
    <xf numFmtId="2" fontId="5" fillId="9" borderId="13" xfId="0" applyNumberFormat="1" applyFont="1" applyFill="1" applyBorder="1"/>
    <xf numFmtId="0" fontId="5" fillId="9" borderId="13" xfId="0" applyFont="1" applyFill="1" applyBorder="1"/>
    <xf numFmtId="0" fontId="20" fillId="9" borderId="16" xfId="0" applyFont="1" applyFill="1" applyBorder="1" applyAlignment="1">
      <alignment horizontal="center"/>
    </xf>
    <xf numFmtId="2" fontId="5" fillId="9" borderId="29" xfId="0" applyNumberFormat="1" applyFont="1" applyFill="1" applyBorder="1"/>
    <xf numFmtId="0" fontId="2" fillId="9" borderId="12" xfId="0" applyFont="1" applyFill="1" applyBorder="1"/>
    <xf numFmtId="0" fontId="19" fillId="9" borderId="12" xfId="0" applyFont="1" applyFill="1" applyBorder="1" applyAlignment="1">
      <alignment horizontal="center"/>
    </xf>
    <xf numFmtId="0" fontId="5" fillId="9" borderId="12" xfId="0" applyFont="1" applyFill="1" applyBorder="1"/>
    <xf numFmtId="2" fontId="5" fillId="9" borderId="13" xfId="0" applyNumberFormat="1" applyFont="1" applyFill="1" applyBorder="1" applyProtection="1">
      <protection locked="0"/>
    </xf>
    <xf numFmtId="0" fontId="2" fillId="9" borderId="36" xfId="0" applyFont="1" applyFill="1" applyBorder="1"/>
    <xf numFmtId="0" fontId="2" fillId="9" borderId="36" xfId="0" applyFont="1" applyFill="1" applyBorder="1" applyProtection="1">
      <protection locked="0"/>
    </xf>
    <xf numFmtId="0" fontId="5" fillId="9" borderId="12" xfId="0" applyFont="1" applyFill="1" applyBorder="1" applyAlignment="1" applyProtection="1">
      <alignment horizontal="center"/>
      <protection locked="0"/>
    </xf>
    <xf numFmtId="2" fontId="5" fillId="9" borderId="13" xfId="0" applyNumberFormat="1" applyFont="1" applyFill="1" applyBorder="1" applyAlignment="1" applyProtection="1">
      <alignment horizontal="right" wrapText="1"/>
      <protection locked="0"/>
    </xf>
    <xf numFmtId="0" fontId="2" fillId="9" borderId="40" xfId="0" applyFont="1" applyFill="1" applyBorder="1"/>
    <xf numFmtId="0" fontId="5" fillId="9" borderId="41" xfId="0" applyFont="1" applyFill="1" applyBorder="1" applyAlignment="1">
      <alignment horizontal="center"/>
    </xf>
    <xf numFmtId="0" fontId="20" fillId="9" borderId="41" xfId="0" applyFont="1" applyFill="1" applyBorder="1" applyAlignment="1">
      <alignment horizontal="center"/>
    </xf>
    <xf numFmtId="0" fontId="5" fillId="9" borderId="36" xfId="0" applyFont="1" applyFill="1" applyBorder="1" applyProtection="1">
      <protection locked="0"/>
    </xf>
    <xf numFmtId="2" fontId="5" fillId="9" borderId="30" xfId="0" applyNumberFormat="1" applyFont="1" applyFill="1" applyBorder="1" applyProtection="1">
      <protection locked="0"/>
    </xf>
    <xf numFmtId="0" fontId="20" fillId="9" borderId="12" xfId="0" applyFont="1" applyFill="1" applyBorder="1" applyAlignment="1" applyProtection="1">
      <alignment horizontal="center"/>
      <protection locked="0"/>
    </xf>
    <xf numFmtId="0" fontId="73" fillId="0" borderId="12" xfId="0" applyFont="1" applyBorder="1"/>
    <xf numFmtId="0" fontId="2" fillId="0" borderId="10" xfId="0" applyFont="1" applyBorder="1" applyProtection="1">
      <protection locked="0"/>
    </xf>
    <xf numFmtId="0" fontId="0" fillId="9" borderId="17" xfId="0" applyFill="1" applyBorder="1"/>
    <xf numFmtId="0" fontId="0" fillId="9" borderId="36" xfId="0" applyFill="1" applyBorder="1" applyProtection="1">
      <protection locked="0"/>
    </xf>
    <xf numFmtId="2" fontId="5" fillId="9" borderId="41" xfId="0" applyNumberFormat="1" applyFont="1" applyFill="1" applyBorder="1"/>
    <xf numFmtId="0" fontId="2" fillId="9" borderId="40" xfId="0" applyFont="1" applyFill="1" applyBorder="1" applyProtection="1">
      <protection locked="0"/>
    </xf>
    <xf numFmtId="0" fontId="74" fillId="0" borderId="12" xfId="0" applyFont="1" applyBorder="1"/>
    <xf numFmtId="0" fontId="74" fillId="0" borderId="12" xfId="0" applyFont="1" applyBorder="1" applyAlignment="1">
      <alignment horizontal="center"/>
    </xf>
    <xf numFmtId="2" fontId="5" fillId="0" borderId="0" xfId="0" applyNumberFormat="1" applyFont="1"/>
    <xf numFmtId="2" fontId="5" fillId="10" borderId="13" xfId="0" applyNumberFormat="1" applyFont="1" applyFill="1" applyBorder="1"/>
    <xf numFmtId="164" fontId="18" fillId="0" borderId="31" xfId="0" applyNumberFormat="1" applyFont="1" applyBorder="1" applyAlignment="1">
      <alignment horizontal="center" vertical="center" wrapText="1"/>
    </xf>
    <xf numFmtId="164" fontId="18" fillId="0" borderId="27" xfId="0" applyNumberFormat="1" applyFont="1" applyBorder="1" applyAlignment="1">
      <alignment horizontal="center" vertical="center" wrapText="1"/>
    </xf>
    <xf numFmtId="0" fontId="54" fillId="0" borderId="12" xfId="0" applyFont="1" applyBorder="1" applyProtection="1">
      <protection locked="0"/>
    </xf>
    <xf numFmtId="0" fontId="5" fillId="0" borderId="36" xfId="0" applyFont="1" applyBorder="1" applyAlignment="1" applyProtection="1">
      <alignment horizontal="right"/>
      <protection locked="0"/>
    </xf>
    <xf numFmtId="49" fontId="4" fillId="0" borderId="36" xfId="0" applyNumberFormat="1" applyFont="1" applyBorder="1" applyAlignment="1">
      <alignment horizontal="right" vertical="top"/>
    </xf>
    <xf numFmtId="0" fontId="74" fillId="0" borderId="17" xfId="0" applyFont="1" applyBorder="1" applyAlignment="1" applyProtection="1">
      <alignment horizontal="right"/>
      <protection locked="0"/>
    </xf>
    <xf numFmtId="0" fontId="5" fillId="0" borderId="36" xfId="0" applyFont="1" applyBorder="1" applyAlignment="1">
      <alignment horizontal="right"/>
    </xf>
    <xf numFmtId="0" fontId="19" fillId="0" borderId="36" xfId="0" applyFont="1" applyBorder="1" applyAlignment="1">
      <alignment horizontal="center"/>
    </xf>
    <xf numFmtId="0" fontId="5" fillId="9" borderId="41" xfId="0" applyFont="1" applyFill="1" applyBorder="1"/>
    <xf numFmtId="0" fontId="54" fillId="0" borderId="36" xfId="0" applyFont="1" applyBorder="1"/>
    <xf numFmtId="0" fontId="20" fillId="0" borderId="36" xfId="0" applyFont="1" applyBorder="1" applyProtection="1">
      <protection locked="0"/>
    </xf>
    <xf numFmtId="0" fontId="2" fillId="0" borderId="36" xfId="0" applyFont="1" applyBorder="1" applyAlignment="1" applyProtection="1">
      <alignment horizontal="right"/>
      <protection locked="0"/>
    </xf>
    <xf numFmtId="0" fontId="2" fillId="0" borderId="36" xfId="0" applyFont="1" applyBorder="1" applyAlignment="1">
      <alignment horizontal="center"/>
    </xf>
    <xf numFmtId="0" fontId="5" fillId="0" borderId="17" xfId="0" applyFont="1" applyBorder="1" applyAlignment="1">
      <alignment horizontal="center"/>
    </xf>
    <xf numFmtId="0" fontId="5" fillId="9" borderId="41" xfId="0" applyFont="1" applyFill="1" applyBorder="1" applyProtection="1">
      <protection locked="0"/>
    </xf>
    <xf numFmtId="0" fontId="55" fillId="0" borderId="17" xfId="0" applyFont="1" applyBorder="1"/>
    <xf numFmtId="0" fontId="8" fillId="0" borderId="36" xfId="0" applyFont="1" applyBorder="1"/>
    <xf numFmtId="0" fontId="73" fillId="0" borderId="36" xfId="0" applyFont="1" applyBorder="1"/>
    <xf numFmtId="0" fontId="76" fillId="2" borderId="9" xfId="0" applyFont="1" applyFill="1" applyBorder="1"/>
    <xf numFmtId="0" fontId="77" fillId="0" borderId="9" xfId="0" applyFont="1" applyBorder="1"/>
    <xf numFmtId="0" fontId="76" fillId="2" borderId="2" xfId="0" applyFont="1" applyFill="1" applyBorder="1"/>
    <xf numFmtId="2" fontId="5" fillId="12" borderId="13" xfId="0" applyNumberFormat="1" applyFont="1" applyFill="1" applyBorder="1"/>
    <xf numFmtId="2" fontId="5" fillId="12" borderId="37" xfId="0" applyNumberFormat="1" applyFont="1" applyFill="1" applyBorder="1"/>
    <xf numFmtId="0" fontId="77" fillId="2" borderId="9" xfId="0" applyFont="1" applyFill="1" applyBorder="1"/>
    <xf numFmtId="0" fontId="77" fillId="2" borderId="7" xfId="0" applyFont="1" applyFill="1" applyBorder="1"/>
    <xf numFmtId="0" fontId="79" fillId="0" borderId="9" xfId="0" applyFont="1" applyBorder="1"/>
    <xf numFmtId="0" fontId="79" fillId="0" borderId="2" xfId="0" applyFont="1" applyBorder="1"/>
    <xf numFmtId="0" fontId="77" fillId="2" borderId="10" xfId="0" applyFont="1" applyFill="1" applyBorder="1"/>
    <xf numFmtId="2" fontId="2" fillId="12" borderId="12" xfId="0" applyNumberFormat="1" applyFont="1" applyFill="1" applyBorder="1"/>
    <xf numFmtId="0" fontId="62" fillId="11" borderId="17" xfId="0" applyFont="1" applyFill="1" applyBorder="1"/>
    <xf numFmtId="0" fontId="82" fillId="0" borderId="36" xfId="0" applyFont="1" applyBorder="1"/>
    <xf numFmtId="0" fontId="82" fillId="0" borderId="12" xfId="0" applyFont="1" applyBorder="1"/>
    <xf numFmtId="0" fontId="81" fillId="0" borderId="12" xfId="0" applyFont="1" applyBorder="1"/>
    <xf numFmtId="0" fontId="83" fillId="2" borderId="2" xfId="0" applyFont="1" applyFill="1" applyBorder="1"/>
    <xf numFmtId="0" fontId="78" fillId="2" borderId="12" xfId="0" applyFont="1" applyFill="1" applyBorder="1"/>
    <xf numFmtId="2" fontId="7" fillId="0" borderId="12" xfId="0" applyNumberFormat="1" applyFont="1" applyBorder="1" applyProtection="1">
      <protection locked="0"/>
    </xf>
    <xf numFmtId="0" fontId="78" fillId="2" borderId="9" xfId="0" applyFont="1" applyFill="1" applyBorder="1"/>
    <xf numFmtId="0" fontId="84" fillId="2" borderId="7" xfId="0" applyFont="1" applyFill="1" applyBorder="1"/>
    <xf numFmtId="2" fontId="6" fillId="0" borderId="12" xfId="0" applyNumberFormat="1" applyFont="1" applyBorder="1" applyProtection="1">
      <protection locked="0"/>
    </xf>
    <xf numFmtId="0" fontId="86" fillId="2" borderId="7" xfId="0" applyFont="1" applyFill="1" applyBorder="1"/>
    <xf numFmtId="0" fontId="86" fillId="2" borderId="9" xfId="0" applyFont="1" applyFill="1" applyBorder="1"/>
    <xf numFmtId="0" fontId="85" fillId="2" borderId="12" xfId="0" applyFont="1" applyFill="1" applyBorder="1"/>
    <xf numFmtId="0" fontId="6" fillId="0" borderId="12" xfId="0" applyFont="1" applyBorder="1"/>
    <xf numFmtId="0" fontId="5" fillId="0" borderId="12" xfId="0" applyFont="1" applyBorder="1" applyAlignment="1" applyProtection="1">
      <alignment horizontal="left"/>
      <protection locked="0"/>
    </xf>
    <xf numFmtId="0" fontId="5" fillId="0" borderId="12" xfId="0" applyFont="1" applyBorder="1" applyAlignment="1">
      <alignment horizontal="center"/>
    </xf>
    <xf numFmtId="0" fontId="2" fillId="9" borderId="44" xfId="0" applyFont="1" applyFill="1" applyBorder="1" applyProtection="1">
      <protection locked="0"/>
    </xf>
    <xf numFmtId="0" fontId="5" fillId="9" borderId="16" xfId="0" applyFont="1" applyFill="1" applyBorder="1" applyAlignment="1">
      <alignment horizontal="center"/>
    </xf>
    <xf numFmtId="0" fontId="2" fillId="10" borderId="36" xfId="0" applyFont="1" applyFill="1" applyBorder="1"/>
    <xf numFmtId="0" fontId="2" fillId="10" borderId="12" xfId="0" applyFont="1" applyFill="1" applyBorder="1"/>
    <xf numFmtId="0" fontId="19" fillId="9" borderId="12" xfId="0" applyFont="1" applyFill="1" applyBorder="1"/>
    <xf numFmtId="14" fontId="2" fillId="0" borderId="0" xfId="0" applyNumberFormat="1" applyFont="1" applyAlignment="1">
      <alignment wrapText="1"/>
    </xf>
    <xf numFmtId="0" fontId="2" fillId="0" borderId="0" xfId="0" applyFont="1" applyAlignment="1">
      <alignment horizontal="right"/>
    </xf>
    <xf numFmtId="49" fontId="2" fillId="0" borderId="0" xfId="0" applyNumberFormat="1" applyFont="1" applyAlignment="1">
      <alignment horizontal="right" wrapText="1"/>
    </xf>
    <xf numFmtId="0" fontId="2" fillId="0" borderId="0" xfId="0" applyFont="1" applyAlignment="1">
      <alignment horizontal="right" wrapText="1"/>
    </xf>
    <xf numFmtId="0" fontId="9" fillId="0" borderId="0" xfId="0" applyFont="1" applyAlignment="1">
      <alignment vertical="center"/>
    </xf>
    <xf numFmtId="0" fontId="4" fillId="0" borderId="0" xfId="0" applyFont="1" applyAlignment="1">
      <alignment vertical="center"/>
    </xf>
    <xf numFmtId="0" fontId="9" fillId="0" borderId="4" xfId="0" applyFont="1" applyBorder="1" applyAlignment="1">
      <alignment vertical="center"/>
    </xf>
    <xf numFmtId="0" fontId="2" fillId="0" borderId="5" xfId="0" applyFont="1" applyBorder="1"/>
    <xf numFmtId="0" fontId="2" fillId="0" borderId="4" xfId="0" applyFont="1" applyBorder="1"/>
    <xf numFmtId="0" fontId="5" fillId="0" borderId="4" xfId="0" applyFont="1" applyBorder="1"/>
    <xf numFmtId="0" fontId="11" fillId="0" borderId="4" xfId="2" applyFont="1" applyBorder="1"/>
    <xf numFmtId="0" fontId="2" fillId="0" borderId="6" xfId="0" applyFont="1" applyBorder="1"/>
    <xf numFmtId="0" fontId="2" fillId="0" borderId="7" xfId="0" applyFont="1" applyBorder="1"/>
    <xf numFmtId="164" fontId="2" fillId="0" borderId="7" xfId="1" applyFont="1" applyBorder="1" applyAlignment="1">
      <alignment horizontal="right"/>
    </xf>
    <xf numFmtId="0" fontId="2" fillId="0" borderId="8" xfId="0" applyFont="1" applyBorder="1"/>
    <xf numFmtId="0" fontId="2" fillId="9" borderId="48" xfId="0" applyFont="1" applyFill="1" applyBorder="1"/>
    <xf numFmtId="0" fontId="5" fillId="9" borderId="49" xfId="0" applyFont="1" applyFill="1" applyBorder="1"/>
    <xf numFmtId="2" fontId="5" fillId="9" borderId="49" xfId="0" applyNumberFormat="1" applyFont="1" applyFill="1" applyBorder="1"/>
    <xf numFmtId="0" fontId="54" fillId="0" borderId="41" xfId="0" applyFont="1" applyBorder="1" applyAlignment="1">
      <alignment horizontal="left"/>
    </xf>
    <xf numFmtId="2" fontId="2" fillId="0" borderId="41" xfId="0" applyNumberFormat="1" applyFont="1" applyBorder="1"/>
    <xf numFmtId="0" fontId="58" fillId="12" borderId="14" xfId="0" applyFont="1" applyFill="1" applyBorder="1" applyAlignment="1">
      <alignment horizontal="center" wrapText="1"/>
    </xf>
    <xf numFmtId="164" fontId="58" fillId="12" borderId="14" xfId="1" applyFont="1" applyFill="1" applyBorder="1" applyAlignment="1">
      <alignment horizontal="right"/>
    </xf>
    <xf numFmtId="0" fontId="60" fillId="12" borderId="14" xfId="0" applyFont="1" applyFill="1" applyBorder="1" applyAlignment="1">
      <alignment horizontal="center"/>
    </xf>
    <xf numFmtId="164" fontId="58" fillId="12" borderId="30" xfId="1" applyFont="1" applyFill="1" applyBorder="1" applyAlignment="1">
      <alignment horizontal="right"/>
    </xf>
    <xf numFmtId="0" fontId="80" fillId="9" borderId="41" xfId="0" applyFont="1" applyFill="1" applyBorder="1" applyAlignment="1">
      <alignment horizontal="center"/>
    </xf>
    <xf numFmtId="0" fontId="5" fillId="10" borderId="12" xfId="0" applyFont="1" applyFill="1" applyBorder="1" applyAlignment="1">
      <alignment horizontal="center"/>
    </xf>
    <xf numFmtId="0" fontId="5" fillId="9" borderId="49" xfId="0" applyFont="1" applyFill="1" applyBorder="1" applyAlignment="1" applyProtection="1">
      <alignment horizontal="center"/>
      <protection locked="0"/>
    </xf>
    <xf numFmtId="14" fontId="5" fillId="0" borderId="45" xfId="0" applyNumberFormat="1" applyFont="1" applyBorder="1" applyAlignment="1" applyProtection="1">
      <alignment horizontal="center" wrapText="1"/>
      <protection locked="0"/>
    </xf>
    <xf numFmtId="14" fontId="5" fillId="0" borderId="46" xfId="0" applyNumberFormat="1" applyFont="1" applyBorder="1" applyAlignment="1" applyProtection="1">
      <alignment horizontal="center" wrapText="1"/>
      <protection locked="0"/>
    </xf>
    <xf numFmtId="14" fontId="5" fillId="0" borderId="0" xfId="0" applyNumberFormat="1" applyFont="1" applyAlignment="1" applyProtection="1">
      <alignment horizontal="center" wrapText="1"/>
      <protection locked="0"/>
    </xf>
    <xf numFmtId="2" fontId="0" fillId="5" borderId="12" xfId="0" applyNumberFormat="1" applyFill="1" applyBorder="1"/>
    <xf numFmtId="2" fontId="0" fillId="0" borderId="18" xfId="0" applyNumberFormat="1" applyBorder="1"/>
    <xf numFmtId="0" fontId="0" fillId="9" borderId="36" xfId="0" applyFill="1" applyBorder="1"/>
    <xf numFmtId="49" fontId="2" fillId="0" borderId="0" xfId="0" applyNumberFormat="1" applyFont="1" applyAlignment="1">
      <alignment vertical="top"/>
    </xf>
    <xf numFmtId="0" fontId="88" fillId="2" borderId="9" xfId="0" applyFont="1" applyFill="1" applyBorder="1"/>
    <xf numFmtId="0" fontId="20" fillId="0" borderId="9" xfId="0" applyFont="1" applyBorder="1"/>
    <xf numFmtId="0" fontId="88" fillId="0" borderId="9" xfId="0" applyFont="1" applyBorder="1"/>
    <xf numFmtId="49" fontId="5" fillId="0" borderId="12" xfId="0" applyNumberFormat="1" applyFont="1" applyBorder="1" applyAlignment="1">
      <alignment vertical="top"/>
    </xf>
    <xf numFmtId="0" fontId="0" fillId="9" borderId="12" xfId="0" applyFill="1" applyBorder="1"/>
    <xf numFmtId="49" fontId="2" fillId="0" borderId="12" xfId="0" applyNumberFormat="1" applyFont="1" applyBorder="1" applyAlignment="1">
      <alignment horizontal="left" vertical="top"/>
    </xf>
    <xf numFmtId="49" fontId="2" fillId="0" borderId="12" xfId="0" applyNumberFormat="1" applyFont="1" applyBorder="1" applyAlignment="1">
      <alignment horizontal="center" vertical="top"/>
    </xf>
    <xf numFmtId="0" fontId="73" fillId="2" borderId="9" xfId="0" applyFont="1" applyFill="1" applyBorder="1"/>
    <xf numFmtId="0" fontId="73" fillId="2" borderId="2" xfId="0" applyFont="1" applyFill="1" applyBorder="1"/>
    <xf numFmtId="2" fontId="2" fillId="0" borderId="12" xfId="0" applyNumberFormat="1" applyFont="1" applyBorder="1" applyAlignment="1">
      <alignment vertical="top"/>
    </xf>
    <xf numFmtId="0" fontId="0" fillId="9" borderId="44" xfId="0" applyFill="1" applyBorder="1" applyProtection="1">
      <protection locked="0"/>
    </xf>
    <xf numFmtId="43" fontId="2" fillId="0" borderId="12" xfId="1" applyNumberFormat="1" applyFont="1" applyFill="1" applyBorder="1" applyProtection="1">
      <protection locked="0"/>
    </xf>
    <xf numFmtId="0" fontId="0" fillId="10" borderId="36" xfId="0" applyFill="1" applyBorder="1"/>
    <xf numFmtId="0" fontId="0" fillId="10" borderId="12" xfId="0" applyFill="1" applyBorder="1" applyAlignment="1">
      <alignment horizontal="center"/>
    </xf>
    <xf numFmtId="0" fontId="0" fillId="10" borderId="12" xfId="0" applyFill="1" applyBorder="1"/>
    <xf numFmtId="49" fontId="54" fillId="0" borderId="12" xfId="0" applyNumberFormat="1" applyFont="1" applyBorder="1" applyAlignment="1">
      <alignment vertical="top"/>
    </xf>
    <xf numFmtId="0" fontId="88" fillId="2" borderId="2" xfId="0" applyFont="1" applyFill="1" applyBorder="1"/>
    <xf numFmtId="14" fontId="0" fillId="0" borderId="0" xfId="0" applyNumberFormat="1" applyAlignment="1">
      <alignment wrapText="1"/>
    </xf>
    <xf numFmtId="0" fontId="0" fillId="0" borderId="0" xfId="0" applyAlignment="1">
      <alignment horizontal="right"/>
    </xf>
    <xf numFmtId="49" fontId="0" fillId="0" borderId="0" xfId="0" applyNumberFormat="1" applyAlignment="1">
      <alignment horizontal="right" wrapText="1"/>
    </xf>
    <xf numFmtId="0" fontId="0" fillId="0" borderId="0" xfId="0" applyAlignment="1">
      <alignment horizontal="right" wrapText="1"/>
    </xf>
    <xf numFmtId="2" fontId="2" fillId="5" borderId="12" xfId="0" applyNumberFormat="1" applyFont="1" applyFill="1" applyBorder="1"/>
    <xf numFmtId="0" fontId="64" fillId="2" borderId="9" xfId="0" applyFont="1" applyFill="1" applyBorder="1"/>
    <xf numFmtId="0" fontId="5" fillId="0" borderId="9" xfId="0" applyFont="1" applyBorder="1"/>
    <xf numFmtId="0" fontId="64" fillId="0" borderId="9" xfId="0" applyFont="1" applyBorder="1"/>
    <xf numFmtId="0" fontId="8" fillId="2" borderId="9" xfId="0" applyFont="1" applyFill="1" applyBorder="1"/>
    <xf numFmtId="0" fontId="8" fillId="2" borderId="2" xfId="0" applyFont="1" applyFill="1" applyBorder="1"/>
    <xf numFmtId="49" fontId="5" fillId="0" borderId="36" xfId="0" applyNumberFormat="1" applyFont="1" applyBorder="1" applyAlignment="1">
      <alignment horizontal="right" vertical="top"/>
    </xf>
    <xf numFmtId="2" fontId="2" fillId="5" borderId="15" xfId="0" applyNumberFormat="1" applyFont="1" applyFill="1" applyBorder="1"/>
    <xf numFmtId="0" fontId="64" fillId="2" borderId="2" xfId="0" applyFont="1" applyFill="1" applyBorder="1"/>
    <xf numFmtId="0" fontId="5" fillId="0" borderId="7" xfId="0" applyFont="1" applyBorder="1"/>
    <xf numFmtId="14" fontId="8" fillId="0" borderId="34" xfId="0" applyNumberFormat="1" applyFont="1" applyBorder="1" applyAlignment="1" applyProtection="1">
      <alignment horizontal="center" wrapText="1"/>
      <protection locked="0"/>
    </xf>
    <xf numFmtId="14" fontId="8" fillId="0" borderId="35" xfId="0" applyNumberFormat="1" applyFont="1" applyBorder="1" applyAlignment="1" applyProtection="1">
      <alignment horizontal="center" wrapText="1"/>
      <protection locked="0"/>
    </xf>
    <xf numFmtId="14" fontId="5" fillId="0" borderId="35" xfId="0" applyNumberFormat="1" applyFont="1" applyBorder="1" applyAlignment="1" applyProtection="1">
      <alignment horizontal="center" wrapText="1"/>
      <protection locked="0"/>
    </xf>
    <xf numFmtId="14" fontId="5" fillId="0" borderId="11" xfId="0" applyNumberFormat="1" applyFont="1" applyBorder="1" applyAlignment="1" applyProtection="1">
      <alignment horizontal="center" wrapText="1"/>
      <protection locked="0"/>
    </xf>
    <xf numFmtId="0" fontId="64" fillId="0" borderId="9" xfId="0" applyFont="1" applyBorder="1" applyAlignment="1">
      <alignment horizontal="left"/>
    </xf>
    <xf numFmtId="0" fontId="64" fillId="0" borderId="10" xfId="0" applyFont="1" applyBorder="1" applyAlignment="1">
      <alignment horizontal="left"/>
    </xf>
    <xf numFmtId="0" fontId="64" fillId="0" borderId="10" xfId="0" applyFont="1" applyBorder="1" applyAlignment="1">
      <alignment horizontal="center"/>
    </xf>
    <xf numFmtId="0" fontId="8" fillId="0" borderId="36" xfId="0" applyFont="1" applyBorder="1" applyAlignment="1">
      <alignment horizontal="left"/>
    </xf>
    <xf numFmtId="0" fontId="8" fillId="0" borderId="12" xfId="0" applyFont="1" applyBorder="1" applyAlignment="1">
      <alignment horizontal="left"/>
    </xf>
    <xf numFmtId="0" fontId="8" fillId="0" borderId="12" xfId="0" applyFont="1" applyBorder="1"/>
    <xf numFmtId="0" fontId="7" fillId="0" borderId="36" xfId="0" applyFont="1" applyBorder="1" applyAlignment="1">
      <alignment horizontal="left"/>
    </xf>
    <xf numFmtId="0" fontId="7" fillId="0" borderId="12" xfId="0" applyFont="1" applyBorder="1" applyAlignment="1">
      <alignment horizontal="left"/>
    </xf>
    <xf numFmtId="2" fontId="20" fillId="0" borderId="0" xfId="0" applyNumberFormat="1" applyFont="1"/>
    <xf numFmtId="0" fontId="8" fillId="0" borderId="15" xfId="0" applyFont="1" applyBorder="1"/>
    <xf numFmtId="0" fontId="19" fillId="0" borderId="15" xfId="0" applyFont="1" applyBorder="1" applyAlignment="1">
      <alignment horizontal="center"/>
    </xf>
    <xf numFmtId="0" fontId="7" fillId="0" borderId="36" xfId="0" applyFont="1" applyBorder="1"/>
    <xf numFmtId="0" fontId="7" fillId="0" borderId="15" xfId="0" applyFont="1" applyBorder="1"/>
    <xf numFmtId="0" fontId="7" fillId="0" borderId="36" xfId="0" applyFont="1" applyBorder="1" applyAlignment="1">
      <alignment horizontal="center"/>
    </xf>
    <xf numFmtId="0" fontId="2" fillId="0" borderId="12" xfId="0" applyFont="1" applyBorder="1" applyAlignment="1">
      <alignment horizontal="right"/>
    </xf>
    <xf numFmtId="0" fontId="8" fillId="0" borderId="11" xfId="0" applyFont="1" applyBorder="1"/>
    <xf numFmtId="0" fontId="2" fillId="0" borderId="9" xfId="0" applyFont="1" applyBorder="1" applyAlignment="1">
      <alignment horizontal="left"/>
    </xf>
    <xf numFmtId="0" fontId="56" fillId="0" borderId="10" xfId="0" applyFont="1" applyBorder="1" applyAlignment="1">
      <alignment horizontal="center"/>
    </xf>
    <xf numFmtId="0" fontId="56" fillId="0" borderId="3" xfId="0" applyFont="1" applyBorder="1" applyAlignment="1">
      <alignment horizontal="center"/>
    </xf>
    <xf numFmtId="2" fontId="5" fillId="0" borderId="12" xfId="0" applyNumberFormat="1" applyFont="1" applyBorder="1"/>
    <xf numFmtId="0" fontId="56" fillId="0" borderId="12" xfId="0" applyFont="1" applyBorder="1" applyAlignment="1">
      <alignment horizontal="center"/>
    </xf>
    <xf numFmtId="0" fontId="7" fillId="9" borderId="36" xfId="0" applyFont="1" applyFill="1" applyBorder="1"/>
    <xf numFmtId="0" fontId="8" fillId="9" borderId="12" xfId="0" applyFont="1" applyFill="1" applyBorder="1"/>
    <xf numFmtId="2" fontId="5" fillId="9" borderId="12" xfId="0" applyNumberFormat="1" applyFont="1" applyFill="1" applyBorder="1"/>
    <xf numFmtId="0" fontId="8" fillId="9" borderId="36" xfId="0" applyFont="1" applyFill="1" applyBorder="1"/>
    <xf numFmtId="0" fontId="8" fillId="0" borderId="47" xfId="0" applyFont="1" applyBorder="1"/>
    <xf numFmtId="0" fontId="7" fillId="0" borderId="47" xfId="0" applyFont="1" applyBorder="1"/>
    <xf numFmtId="2" fontId="5" fillId="9" borderId="15" xfId="0" applyNumberFormat="1" applyFont="1" applyFill="1" applyBorder="1"/>
    <xf numFmtId="0" fontId="7" fillId="0" borderId="7" xfId="0" applyFont="1" applyBorder="1"/>
    <xf numFmtId="0" fontId="19" fillId="9" borderId="15" xfId="0" applyFont="1" applyFill="1" applyBorder="1" applyAlignment="1">
      <alignment horizontal="center"/>
    </xf>
    <xf numFmtId="0" fontId="7" fillId="0" borderId="11" xfId="0" applyFont="1" applyBorder="1"/>
    <xf numFmtId="0" fontId="64" fillId="0" borderId="3" xfId="0" applyFont="1" applyBorder="1" applyAlignment="1">
      <alignment horizontal="left"/>
    </xf>
    <xf numFmtId="0" fontId="19" fillId="0" borderId="3" xfId="0" applyFont="1" applyBorder="1" applyAlignment="1">
      <alignment horizontal="center"/>
    </xf>
    <xf numFmtId="0" fontId="56" fillId="9" borderId="3" xfId="0" applyFont="1" applyFill="1" applyBorder="1" applyAlignment="1">
      <alignment horizontal="center"/>
    </xf>
    <xf numFmtId="0" fontId="64" fillId="0" borderId="3" xfId="0" applyFont="1" applyBorder="1" applyAlignment="1">
      <alignment horizontal="center"/>
    </xf>
    <xf numFmtId="0" fontId="56" fillId="0" borderId="15" xfId="0" applyFont="1" applyBorder="1" applyAlignment="1">
      <alignment horizontal="center"/>
    </xf>
    <xf numFmtId="0" fontId="5" fillId="9" borderId="15" xfId="0" applyFont="1" applyFill="1" applyBorder="1" applyAlignment="1">
      <alignment horizontal="center"/>
    </xf>
    <xf numFmtId="0" fontId="7" fillId="8" borderId="36" xfId="0" applyFont="1" applyFill="1" applyBorder="1"/>
    <xf numFmtId="0" fontId="7" fillId="8" borderId="12" xfId="0" applyFont="1" applyFill="1" applyBorder="1"/>
    <xf numFmtId="0" fontId="7" fillId="8" borderId="16" xfId="0" applyFont="1" applyFill="1" applyBorder="1"/>
    <xf numFmtId="2" fontId="2" fillId="8" borderId="16" xfId="0" applyNumberFormat="1" applyFont="1" applyFill="1" applyBorder="1"/>
    <xf numFmtId="0" fontId="8" fillId="0" borderId="36" xfId="0" applyFont="1" applyBorder="1" applyAlignment="1">
      <alignment horizontal="right"/>
    </xf>
    <xf numFmtId="0" fontId="89" fillId="0" borderId="12" xfId="0" applyFont="1" applyBorder="1"/>
    <xf numFmtId="0" fontId="56" fillId="0" borderId="12" xfId="0" applyFont="1" applyBorder="1" applyAlignment="1">
      <alignment horizontal="left"/>
    </xf>
    <xf numFmtId="0" fontId="89" fillId="0" borderId="12" xfId="0" applyFont="1" applyBorder="1" applyAlignment="1">
      <alignment horizontal="left"/>
    </xf>
    <xf numFmtId="0" fontId="5" fillId="9" borderId="14" xfId="0" applyFont="1" applyFill="1" applyBorder="1" applyAlignment="1">
      <alignment horizontal="center"/>
    </xf>
    <xf numFmtId="0" fontId="8" fillId="0" borderId="12" xfId="0" applyFont="1" applyBorder="1" applyAlignment="1">
      <alignment horizontal="center"/>
    </xf>
    <xf numFmtId="0" fontId="8" fillId="9" borderId="3" xfId="0" applyFont="1" applyFill="1" applyBorder="1" applyAlignment="1">
      <alignment horizontal="center"/>
    </xf>
    <xf numFmtId="43" fontId="67" fillId="0" borderId="14" xfId="0" applyNumberFormat="1" applyFont="1" applyBorder="1"/>
    <xf numFmtId="43" fontId="67" fillId="0" borderId="4" xfId="0" applyNumberFormat="1" applyFont="1" applyBorder="1"/>
    <xf numFmtId="0" fontId="7" fillId="0" borderId="17" xfId="0" applyFont="1" applyBorder="1"/>
    <xf numFmtId="0" fontId="2" fillId="11" borderId="44" xfId="0" applyFont="1" applyFill="1" applyBorder="1" applyProtection="1">
      <protection locked="0"/>
    </xf>
    <xf numFmtId="0" fontId="5" fillId="11" borderId="16" xfId="0" applyFont="1" applyFill="1" applyBorder="1" applyAlignment="1">
      <alignment horizontal="center"/>
    </xf>
    <xf numFmtId="2" fontId="5" fillId="11" borderId="14" xfId="0" applyNumberFormat="1" applyFont="1" applyFill="1" applyBorder="1"/>
    <xf numFmtId="2" fontId="2" fillId="0" borderId="12" xfId="0" applyNumberFormat="1" applyFont="1" applyBorder="1" applyAlignment="1">
      <alignment horizontal="right"/>
    </xf>
    <xf numFmtId="0" fontId="25" fillId="0" borderId="12" xfId="0" applyFont="1" applyBorder="1"/>
    <xf numFmtId="0" fontId="92" fillId="0" borderId="12" xfId="0" applyFont="1" applyBorder="1" applyAlignment="1">
      <alignment horizontal="right"/>
    </xf>
    <xf numFmtId="0" fontId="92" fillId="0" borderId="12" xfId="0" applyFont="1" applyBorder="1"/>
    <xf numFmtId="0" fontId="93" fillId="0" borderId="12" xfId="0" applyFont="1" applyBorder="1"/>
    <xf numFmtId="0" fontId="90" fillId="2" borderId="0" xfId="0" applyFont="1" applyFill="1"/>
    <xf numFmtId="0" fontId="90" fillId="2" borderId="9" xfId="0" applyFont="1" applyFill="1" applyBorder="1"/>
    <xf numFmtId="0" fontId="90" fillId="0" borderId="12" xfId="0" applyFont="1" applyBorder="1" applyAlignment="1">
      <alignment horizontal="left"/>
    </xf>
    <xf numFmtId="0" fontId="2" fillId="0" borderId="11" xfId="0" applyFont="1" applyBorder="1"/>
    <xf numFmtId="2" fontId="2" fillId="5" borderId="11" xfId="0" applyNumberFormat="1" applyFont="1" applyFill="1" applyBorder="1"/>
    <xf numFmtId="2" fontId="5" fillId="12" borderId="51" xfId="0" applyNumberFormat="1" applyFont="1" applyFill="1" applyBorder="1"/>
    <xf numFmtId="2" fontId="5" fillId="0" borderId="51" xfId="0" applyNumberFormat="1" applyFont="1" applyBorder="1"/>
    <xf numFmtId="2" fontId="5" fillId="9" borderId="51" xfId="0" applyNumberFormat="1" applyFont="1" applyFill="1" applyBorder="1"/>
    <xf numFmtId="0" fontId="5" fillId="9" borderId="51" xfId="0" applyFont="1" applyFill="1" applyBorder="1"/>
    <xf numFmtId="2" fontId="5" fillId="0" borderId="1" xfId="0" applyNumberFormat="1" applyFont="1" applyBorder="1"/>
    <xf numFmtId="2" fontId="5" fillId="11" borderId="4" xfId="0" applyNumberFormat="1" applyFont="1" applyFill="1" applyBorder="1"/>
    <xf numFmtId="0" fontId="2" fillId="0" borderId="1" xfId="0" applyFont="1" applyBorder="1"/>
    <xf numFmtId="2" fontId="5" fillId="0" borderId="4" xfId="0" applyNumberFormat="1" applyFont="1" applyBorder="1"/>
    <xf numFmtId="2" fontId="5" fillId="10" borderId="51" xfId="0" applyNumberFormat="1" applyFont="1" applyFill="1" applyBorder="1"/>
    <xf numFmtId="2" fontId="2" fillId="5" borderId="1" xfId="0" applyNumberFormat="1" applyFont="1" applyFill="1" applyBorder="1"/>
    <xf numFmtId="2" fontId="5" fillId="9" borderId="52" xfId="0" applyNumberFormat="1" applyFont="1" applyFill="1" applyBorder="1"/>
    <xf numFmtId="0" fontId="90" fillId="0" borderId="10" xfId="0" applyFont="1" applyBorder="1" applyAlignment="1">
      <alignment horizontal="center"/>
    </xf>
    <xf numFmtId="0" fontId="5" fillId="0" borderId="36" xfId="0" applyFont="1" applyBorder="1" applyAlignment="1">
      <alignment horizontal="left"/>
    </xf>
    <xf numFmtId="0" fontId="5" fillId="0" borderId="40" xfId="0" applyFont="1" applyBorder="1" applyAlignment="1">
      <alignment horizontal="left"/>
    </xf>
    <xf numFmtId="0" fontId="5" fillId="0" borderId="36" xfId="0" applyFont="1" applyBorder="1" applyAlignment="1" applyProtection="1">
      <alignment horizontal="left"/>
      <protection locked="0"/>
    </xf>
    <xf numFmtId="49" fontId="3" fillId="0" borderId="7" xfId="0" applyNumberFormat="1" applyFont="1" applyBorder="1" applyAlignment="1">
      <alignment vertical="top"/>
    </xf>
    <xf numFmtId="49" fontId="95" fillId="0" borderId="12" xfId="0" applyNumberFormat="1" applyFont="1" applyBorder="1" applyAlignment="1">
      <alignment vertical="top"/>
    </xf>
    <xf numFmtId="0" fontId="0" fillId="13" borderId="0" xfId="0" applyFill="1"/>
    <xf numFmtId="0" fontId="0" fillId="13" borderId="0" xfId="0" applyFill="1" applyProtection="1">
      <protection locked="0"/>
    </xf>
    <xf numFmtId="0" fontId="20" fillId="13" borderId="12" xfId="0" applyFont="1" applyFill="1" applyBorder="1"/>
    <xf numFmtId="0" fontId="20" fillId="13" borderId="12" xfId="0" applyFont="1" applyFill="1" applyBorder="1" applyAlignment="1">
      <alignment horizontal="center"/>
    </xf>
    <xf numFmtId="0" fontId="76" fillId="13" borderId="3" xfId="0" applyFont="1" applyFill="1" applyBorder="1"/>
    <xf numFmtId="0" fontId="90" fillId="13" borderId="12" xfId="0" applyFont="1" applyFill="1" applyBorder="1"/>
    <xf numFmtId="0" fontId="77" fillId="13" borderId="12" xfId="0" applyFont="1" applyFill="1" applyBorder="1"/>
    <xf numFmtId="0" fontId="77" fillId="13" borderId="9" xfId="0" applyFont="1" applyFill="1" applyBorder="1"/>
    <xf numFmtId="0" fontId="91" fillId="13" borderId="12" xfId="0" applyFont="1" applyFill="1" applyBorder="1"/>
    <xf numFmtId="0" fontId="20" fillId="0" borderId="17" xfId="0" applyFont="1" applyBorder="1" applyAlignment="1" applyProtection="1">
      <alignment horizontal="right"/>
      <protection locked="0"/>
    </xf>
    <xf numFmtId="2" fontId="2" fillId="0" borderId="11" xfId="0" applyNumberFormat="1" applyFont="1" applyBorder="1"/>
    <xf numFmtId="0" fontId="20" fillId="0" borderId="17" xfId="0" applyFont="1" applyBorder="1" applyProtection="1">
      <protection locked="0"/>
    </xf>
    <xf numFmtId="0" fontId="3" fillId="0" borderId="12" xfId="0" applyFont="1" applyBorder="1" applyAlignment="1">
      <alignment horizontal="left"/>
    </xf>
    <xf numFmtId="0" fontId="94" fillId="0" borderId="12" xfId="0" applyFont="1" applyBorder="1" applyAlignment="1">
      <alignment horizontal="left"/>
    </xf>
    <xf numFmtId="0" fontId="7" fillId="0" borderId="10" xfId="0" applyFont="1" applyBorder="1"/>
    <xf numFmtId="0" fontId="56" fillId="0" borderId="11" xfId="0" applyFont="1" applyBorder="1"/>
    <xf numFmtId="0" fontId="56" fillId="0" borderId="10" xfId="0" applyFont="1" applyBorder="1"/>
    <xf numFmtId="0" fontId="8" fillId="0" borderId="17" xfId="0" applyFont="1" applyBorder="1"/>
    <xf numFmtId="0" fontId="19" fillId="0" borderId="12" xfId="0" applyFont="1" applyBorder="1"/>
    <xf numFmtId="0" fontId="67" fillId="0" borderId="5" xfId="0" applyFont="1" applyBorder="1" applyAlignment="1">
      <alignment wrapText="1"/>
    </xf>
    <xf numFmtId="2" fontId="67" fillId="0" borderId="14" xfId="0" applyNumberFormat="1" applyFont="1" applyBorder="1"/>
    <xf numFmtId="0" fontId="67" fillId="0" borderId="4" xfId="0" applyFont="1" applyBorder="1"/>
    <xf numFmtId="0" fontId="7" fillId="0" borderId="10" xfId="0" applyFont="1" applyBorder="1" applyProtection="1">
      <protection locked="0"/>
    </xf>
    <xf numFmtId="14" fontId="57" fillId="0" borderId="6" xfId="0" applyNumberFormat="1" applyFont="1" applyBorder="1" applyAlignment="1" applyProtection="1">
      <alignment horizontal="center" wrapText="1"/>
      <protection locked="0"/>
    </xf>
    <xf numFmtId="2" fontId="7" fillId="0" borderId="12" xfId="0" applyNumberFormat="1" applyFont="1" applyBorder="1"/>
    <xf numFmtId="2" fontId="93" fillId="5" borderId="12" xfId="0" applyNumberFormat="1" applyFont="1" applyFill="1" applyBorder="1"/>
    <xf numFmtId="0" fontId="67" fillId="0" borderId="0" xfId="0" applyFont="1" applyAlignment="1" applyProtection="1">
      <alignment vertical="center"/>
      <protection locked="0"/>
    </xf>
    <xf numFmtId="0" fontId="67" fillId="0" borderId="0" xfId="0" applyFont="1" applyAlignment="1" applyProtection="1">
      <alignment horizontal="center"/>
      <protection locked="0"/>
    </xf>
    <xf numFmtId="0" fontId="87" fillId="0" borderId="12" xfId="0" applyFont="1" applyBorder="1" applyProtection="1">
      <protection locked="0"/>
    </xf>
    <xf numFmtId="168" fontId="87" fillId="0" borderId="12" xfId="4" applyNumberFormat="1" applyFont="1" applyFill="1" applyBorder="1" applyAlignment="1" applyProtection="1">
      <alignment horizontal="center" wrapText="1"/>
      <protection locked="0"/>
    </xf>
    <xf numFmtId="168" fontId="87" fillId="0" borderId="11" xfId="4" applyNumberFormat="1" applyFont="1" applyFill="1" applyBorder="1" applyAlignment="1" applyProtection="1">
      <protection locked="0"/>
    </xf>
    <xf numFmtId="0" fontId="16" fillId="0" borderId="14" xfId="0" applyFont="1" applyBorder="1" applyAlignment="1" applyProtection="1">
      <alignment vertical="center"/>
      <protection locked="0"/>
    </xf>
    <xf numFmtId="0" fontId="87" fillId="0" borderId="14" xfId="0" applyFont="1" applyBorder="1" applyAlignment="1" applyProtection="1">
      <alignment wrapText="1"/>
      <protection locked="0"/>
    </xf>
    <xf numFmtId="0" fontId="16" fillId="0" borderId="14" xfId="0" applyFont="1" applyBorder="1" applyAlignment="1" applyProtection="1">
      <alignment horizontal="center"/>
      <protection locked="0"/>
    </xf>
    <xf numFmtId="164" fontId="58" fillId="0" borderId="14" xfId="1" applyFont="1" applyBorder="1" applyAlignment="1" applyProtection="1">
      <alignment horizontal="right"/>
      <protection locked="0"/>
    </xf>
    <xf numFmtId="164" fontId="87" fillId="0" borderId="12" xfId="1" applyFont="1" applyFill="1" applyBorder="1" applyProtection="1">
      <protection locked="0"/>
    </xf>
    <xf numFmtId="2" fontId="16" fillId="0" borderId="14" xfId="0" applyNumberFormat="1" applyFont="1" applyBorder="1" applyAlignment="1" applyProtection="1">
      <alignment horizontal="right"/>
      <protection locked="0"/>
    </xf>
    <xf numFmtId="164" fontId="60" fillId="0" borderId="14" xfId="1" applyFont="1" applyBorder="1" applyAlignment="1" applyProtection="1">
      <alignment horizontal="right"/>
      <protection locked="0"/>
    </xf>
    <xf numFmtId="0" fontId="16" fillId="0" borderId="14" xfId="0" applyFont="1" applyBorder="1" applyAlignment="1" applyProtection="1">
      <alignment vertical="center" wrapText="1"/>
      <protection locked="0"/>
    </xf>
    <xf numFmtId="0" fontId="16" fillId="14" borderId="14" xfId="0" applyFont="1" applyFill="1" applyBorder="1" applyAlignment="1" applyProtection="1">
      <alignment horizontal="center"/>
      <protection locked="0"/>
    </xf>
    <xf numFmtId="2" fontId="16" fillId="14" borderId="14" xfId="0" applyNumberFormat="1" applyFont="1" applyFill="1" applyBorder="1" applyAlignment="1" applyProtection="1">
      <alignment horizontal="right"/>
      <protection locked="0"/>
    </xf>
    <xf numFmtId="164" fontId="87" fillId="0" borderId="33" xfId="1" applyFont="1" applyFill="1" applyBorder="1" applyProtection="1">
      <protection locked="0"/>
    </xf>
    <xf numFmtId="0" fontId="16" fillId="0" borderId="16" xfId="0" applyFont="1" applyBorder="1" applyProtection="1">
      <protection locked="0"/>
    </xf>
    <xf numFmtId="0" fontId="67" fillId="0" borderId="0" xfId="0" applyFont="1" applyProtection="1">
      <protection locked="0"/>
    </xf>
    <xf numFmtId="164" fontId="87" fillId="0" borderId="12" xfId="1" applyFont="1" applyFill="1" applyBorder="1" applyProtection="1"/>
    <xf numFmtId="164" fontId="7" fillId="0" borderId="0" xfId="1" applyFont="1" applyFill="1" applyBorder="1" applyAlignment="1">
      <alignment horizontal="left"/>
    </xf>
    <xf numFmtId="2" fontId="5" fillId="12" borderId="15" xfId="0" applyNumberFormat="1" applyFont="1" applyFill="1" applyBorder="1"/>
    <xf numFmtId="0" fontId="5" fillId="0" borderId="53" xfId="0" applyFont="1" applyBorder="1" applyAlignment="1">
      <alignment horizontal="left"/>
    </xf>
    <xf numFmtId="0" fontId="54" fillId="0" borderId="15" xfId="0" applyFont="1" applyBorder="1" applyAlignment="1">
      <alignment horizontal="left"/>
    </xf>
    <xf numFmtId="49" fontId="94" fillId="0" borderId="7" xfId="0" applyNumberFormat="1" applyFont="1" applyBorder="1" applyAlignment="1">
      <alignment vertical="top"/>
    </xf>
    <xf numFmtId="0" fontId="20" fillId="13" borderId="12" xfId="0" applyFont="1" applyFill="1" applyBorder="1" applyAlignment="1">
      <alignment horizontal="center" wrapText="1"/>
    </xf>
    <xf numFmtId="0" fontId="5" fillId="0" borderId="12" xfId="0" applyFont="1" applyBorder="1" applyAlignment="1">
      <alignment horizontal="center" vertical="center"/>
    </xf>
    <xf numFmtId="0" fontId="5" fillId="0" borderId="16" xfId="0" applyFont="1" applyBorder="1" applyAlignment="1">
      <alignment horizontal="center" vertical="center" wrapText="1"/>
    </xf>
    <xf numFmtId="0" fontId="5" fillId="0" borderId="15" xfId="0" applyFont="1" applyBorder="1" applyAlignment="1">
      <alignment horizontal="center" wrapText="1"/>
    </xf>
    <xf numFmtId="169" fontId="47" fillId="0" borderId="12" xfId="206" applyNumberFormat="1" applyFont="1" applyFill="1" applyBorder="1" applyAlignment="1">
      <alignment horizontal="left" vertical="center" wrapText="1"/>
    </xf>
    <xf numFmtId="0" fontId="5" fillId="0" borderId="12" xfId="0" applyFont="1" applyBorder="1" applyAlignment="1">
      <alignment horizontal="center" vertical="center" wrapText="1"/>
    </xf>
    <xf numFmtId="0" fontId="5" fillId="0" borderId="12" xfId="0" applyFont="1" applyBorder="1" applyAlignment="1">
      <alignment horizontal="center" wrapText="1"/>
    </xf>
    <xf numFmtId="2" fontId="3" fillId="0" borderId="12" xfId="0" applyNumberFormat="1" applyFont="1" applyBorder="1"/>
    <xf numFmtId="9" fontId="3" fillId="0" borderId="12" xfId="0" applyNumberFormat="1" applyFont="1" applyBorder="1"/>
    <xf numFmtId="0" fontId="4" fillId="0" borderId="12" xfId="0" applyFont="1" applyBorder="1" applyAlignment="1">
      <alignment horizontal="right"/>
    </xf>
    <xf numFmtId="2" fontId="4" fillId="0" borderId="12" xfId="0" applyNumberFormat="1" applyFont="1" applyBorder="1"/>
    <xf numFmtId="9" fontId="4" fillId="0" borderId="12" xfId="0" applyNumberFormat="1" applyFont="1" applyBorder="1"/>
    <xf numFmtId="0" fontId="4" fillId="0" borderId="12" xfId="0" applyFont="1" applyBorder="1"/>
    <xf numFmtId="10" fontId="4" fillId="0" borderId="12" xfId="0" applyNumberFormat="1" applyFont="1" applyBorder="1"/>
    <xf numFmtId="10" fontId="3" fillId="0" borderId="12" xfId="0" applyNumberFormat="1" applyFont="1" applyBorder="1"/>
    <xf numFmtId="0" fontId="19" fillId="0" borderId="10" xfId="0" applyFont="1" applyBorder="1" applyAlignment="1">
      <alignment horizontal="center"/>
    </xf>
    <xf numFmtId="0" fontId="5" fillId="0" borderId="11" xfId="0" applyFont="1" applyBorder="1" applyAlignment="1">
      <alignment horizontal="left"/>
    </xf>
    <xf numFmtId="2" fontId="90" fillId="10" borderId="12" xfId="0" applyNumberFormat="1" applyFont="1" applyFill="1" applyBorder="1"/>
    <xf numFmtId="0" fontId="20" fillId="10" borderId="12" xfId="0" applyFont="1" applyFill="1" applyBorder="1" applyAlignment="1">
      <alignment horizontal="center"/>
    </xf>
    <xf numFmtId="0" fontId="19" fillId="0" borderId="10" xfId="0" applyFont="1" applyBorder="1"/>
    <xf numFmtId="0" fontId="8" fillId="0" borderId="11" xfId="0" applyFont="1" applyBorder="1" applyAlignment="1">
      <alignment horizontal="left"/>
    </xf>
    <xf numFmtId="0" fontId="7" fillId="9" borderId="53" xfId="0" applyFont="1" applyFill="1" applyBorder="1"/>
    <xf numFmtId="0" fontId="7" fillId="9" borderId="15" xfId="0" applyFont="1" applyFill="1" applyBorder="1"/>
    <xf numFmtId="0" fontId="55" fillId="0" borderId="12" xfId="0" applyFont="1" applyBorder="1"/>
    <xf numFmtId="0" fontId="55" fillId="0" borderId="12" xfId="0" applyFont="1" applyBorder="1" applyAlignment="1">
      <alignment horizontal="left"/>
    </xf>
    <xf numFmtId="43" fontId="2" fillId="0" borderId="0" xfId="0" applyNumberFormat="1" applyFont="1"/>
    <xf numFmtId="0" fontId="83" fillId="13" borderId="12" xfId="0" applyFont="1" applyFill="1" applyBorder="1"/>
    <xf numFmtId="2" fontId="0" fillId="13" borderId="12" xfId="0" applyNumberFormat="1" applyFill="1" applyBorder="1" applyAlignment="1">
      <alignment horizontal="right"/>
    </xf>
    <xf numFmtId="2" fontId="20" fillId="13" borderId="12" xfId="0" applyNumberFormat="1" applyFont="1" applyFill="1" applyBorder="1" applyAlignment="1">
      <alignment horizontal="right"/>
    </xf>
    <xf numFmtId="2" fontId="90" fillId="10" borderId="12" xfId="0" applyNumberFormat="1" applyFont="1" applyFill="1" applyBorder="1" applyAlignment="1">
      <alignment horizontal="right"/>
    </xf>
    <xf numFmtId="2" fontId="0" fillId="10" borderId="12" xfId="0" applyNumberFormat="1" applyFill="1" applyBorder="1" applyAlignment="1">
      <alignment horizontal="right"/>
    </xf>
    <xf numFmtId="2" fontId="20" fillId="10" borderId="12" xfId="0" applyNumberFormat="1" applyFont="1" applyFill="1" applyBorder="1" applyAlignment="1">
      <alignment horizontal="right"/>
    </xf>
    <xf numFmtId="2" fontId="55" fillId="13" borderId="12" xfId="0" applyNumberFormat="1" applyFont="1" applyFill="1" applyBorder="1" applyAlignment="1">
      <alignment horizontal="right"/>
    </xf>
    <xf numFmtId="0" fontId="0" fillId="10" borderId="0" xfId="0" applyFill="1" applyAlignment="1">
      <alignment horizontal="right"/>
    </xf>
    <xf numFmtId="49" fontId="7" fillId="0" borderId="12" xfId="0" applyNumberFormat="1" applyFont="1" applyBorder="1" applyAlignment="1">
      <alignment vertical="top"/>
    </xf>
    <xf numFmtId="0" fontId="8" fillId="0" borderId="36" xfId="0" applyFont="1" applyBorder="1" applyProtection="1">
      <protection locked="0"/>
    </xf>
    <xf numFmtId="0" fontId="99" fillId="0" borderId="0" xfId="0" applyFont="1" applyAlignment="1">
      <alignment wrapText="1"/>
    </xf>
    <xf numFmtId="0" fontId="67" fillId="0" borderId="0" xfId="0" applyFont="1" applyAlignment="1">
      <alignment horizontal="right"/>
    </xf>
    <xf numFmtId="0" fontId="100" fillId="0" borderId="12" xfId="0" applyFont="1" applyBorder="1"/>
    <xf numFmtId="0" fontId="2" fillId="0" borderId="54" xfId="0" applyFont="1" applyBorder="1" applyAlignment="1">
      <alignment horizontal="center" vertical="top" wrapText="1"/>
    </xf>
    <xf numFmtId="0" fontId="58" fillId="0" borderId="17" xfId="0" applyFont="1" applyBorder="1" applyAlignment="1">
      <alignment horizontal="center" vertical="top" wrapText="1"/>
    </xf>
    <xf numFmtId="0" fontId="18" fillId="0" borderId="0" xfId="0" applyFont="1" applyAlignment="1">
      <alignment horizontal="center" vertical="center" wrapText="1"/>
    </xf>
    <xf numFmtId="0" fontId="2" fillId="0" borderId="28" xfId="0" applyFont="1" applyBorder="1"/>
    <xf numFmtId="0" fontId="6" fillId="0" borderId="17" xfId="0" applyFont="1" applyBorder="1" applyAlignment="1">
      <alignment vertical="top" wrapText="1"/>
    </xf>
    <xf numFmtId="0" fontId="60" fillId="0" borderId="0" xfId="0" applyFont="1" applyAlignment="1">
      <alignment wrapText="1"/>
    </xf>
    <xf numFmtId="0" fontId="75" fillId="12" borderId="0" xfId="0" applyFont="1" applyFill="1" applyAlignment="1">
      <alignment wrapText="1"/>
    </xf>
    <xf numFmtId="2" fontId="60" fillId="0" borderId="0" xfId="0" applyNumberFormat="1" applyFont="1"/>
    <xf numFmtId="2" fontId="75" fillId="12" borderId="0" xfId="0" applyNumberFormat="1" applyFont="1" applyFill="1"/>
    <xf numFmtId="164" fontId="58" fillId="0" borderId="30" xfId="1" applyFont="1" applyBorder="1" applyAlignment="1">
      <alignment horizontal="left" wrapText="1" indent="1"/>
    </xf>
    <xf numFmtId="0" fontId="6" fillId="0" borderId="54" xfId="0" applyFont="1" applyBorder="1" applyAlignment="1">
      <alignment vertical="top" wrapText="1"/>
    </xf>
    <xf numFmtId="14" fontId="5" fillId="0" borderId="55" xfId="0" applyNumberFormat="1" applyFont="1" applyBorder="1" applyAlignment="1" applyProtection="1">
      <alignment horizontal="center" wrapText="1"/>
      <protection locked="0"/>
    </xf>
    <xf numFmtId="0" fontId="0" fillId="0" borderId="56" xfId="0" applyBorder="1"/>
    <xf numFmtId="0" fontId="0" fillId="0" borderId="56" xfId="0" applyBorder="1" applyAlignment="1">
      <alignment horizontal="right"/>
    </xf>
    <xf numFmtId="0" fontId="0" fillId="0" borderId="57" xfId="0" applyBorder="1"/>
    <xf numFmtId="0" fontId="5" fillId="0" borderId="42" xfId="0" applyFont="1" applyBorder="1"/>
    <xf numFmtId="0" fontId="2" fillId="4" borderId="18" xfId="0" applyFont="1" applyFill="1" applyBorder="1"/>
    <xf numFmtId="0" fontId="2" fillId="15" borderId="18" xfId="0" applyFont="1" applyFill="1" applyBorder="1"/>
    <xf numFmtId="0" fontId="2" fillId="16" borderId="28" xfId="0" applyFont="1" applyFill="1" applyBorder="1"/>
    <xf numFmtId="0" fontId="2" fillId="16" borderId="18" xfId="0" applyFont="1" applyFill="1" applyBorder="1"/>
    <xf numFmtId="0" fontId="2" fillId="13" borderId="18" xfId="0" applyFont="1" applyFill="1" applyBorder="1"/>
    <xf numFmtId="0" fontId="7" fillId="0" borderId="18" xfId="0" applyFont="1" applyBorder="1"/>
    <xf numFmtId="0" fontId="7" fillId="17" borderId="18" xfId="0" applyFont="1" applyFill="1" applyBorder="1"/>
    <xf numFmtId="0" fontId="2" fillId="17" borderId="18" xfId="0" applyFont="1" applyFill="1" applyBorder="1"/>
    <xf numFmtId="0" fontId="98" fillId="17" borderId="18" xfId="0" applyFont="1" applyFill="1" applyBorder="1"/>
    <xf numFmtId="0" fontId="2" fillId="18" borderId="18" xfId="0" applyFont="1" applyFill="1" applyBorder="1"/>
    <xf numFmtId="0" fontId="2" fillId="4" borderId="43" xfId="0" applyFont="1" applyFill="1" applyBorder="1"/>
    <xf numFmtId="14" fontId="18" fillId="0" borderId="55" xfId="0" applyNumberFormat="1" applyFont="1" applyBorder="1" applyAlignment="1" applyProtection="1">
      <alignment horizontal="center"/>
      <protection locked="0"/>
    </xf>
    <xf numFmtId="1" fontId="2" fillId="0" borderId="56" xfId="0" applyNumberFormat="1" applyFont="1" applyBorder="1" applyProtection="1">
      <protection locked="0"/>
    </xf>
    <xf numFmtId="14" fontId="18" fillId="0" borderId="46" xfId="0" applyNumberFormat="1" applyFont="1" applyBorder="1" applyAlignment="1" applyProtection="1">
      <alignment horizontal="center"/>
      <protection locked="0"/>
    </xf>
    <xf numFmtId="14" fontId="18" fillId="0" borderId="12" xfId="0" applyNumberFormat="1" applyFont="1" applyBorder="1" applyAlignment="1" applyProtection="1">
      <alignment horizontal="center"/>
      <protection locked="0"/>
    </xf>
    <xf numFmtId="2" fontId="5" fillId="9" borderId="14" xfId="0" applyNumberFormat="1" applyFont="1" applyFill="1" applyBorder="1" applyProtection="1">
      <protection locked="0"/>
    </xf>
    <xf numFmtId="0" fontId="62" fillId="11" borderId="5" xfId="0" applyFont="1" applyFill="1" applyBorder="1"/>
    <xf numFmtId="0" fontId="77" fillId="2" borderId="0" xfId="0" applyFont="1" applyFill="1"/>
    <xf numFmtId="0" fontId="76" fillId="2" borderId="0" xfId="0" applyFont="1" applyFill="1"/>
    <xf numFmtId="0" fontId="62" fillId="11" borderId="0" xfId="0" applyFont="1" applyFill="1"/>
    <xf numFmtId="1" fontId="2" fillId="0" borderId="57" xfId="0" applyNumberFormat="1" applyFont="1" applyBorder="1" applyProtection="1">
      <protection locked="0"/>
    </xf>
    <xf numFmtId="2" fontId="2" fillId="0" borderId="56" xfId="0" applyNumberFormat="1" applyFont="1" applyBorder="1"/>
    <xf numFmtId="1" fontId="20" fillId="13" borderId="10" xfId="0" applyNumberFormat="1" applyFont="1" applyFill="1" applyBorder="1" applyAlignment="1">
      <alignment horizontal="center" wrapText="1"/>
    </xf>
    <xf numFmtId="0" fontId="20" fillId="10" borderId="10" xfId="0" applyFont="1" applyFill="1" applyBorder="1" applyAlignment="1">
      <alignment horizontal="center"/>
    </xf>
    <xf numFmtId="2" fontId="20" fillId="13" borderId="10" xfId="0" applyNumberFormat="1" applyFont="1" applyFill="1" applyBorder="1" applyAlignment="1">
      <alignment horizontal="right"/>
    </xf>
    <xf numFmtId="2" fontId="20" fillId="10" borderId="10" xfId="0" applyNumberFormat="1" applyFont="1" applyFill="1" applyBorder="1" applyAlignment="1">
      <alignment horizontal="right"/>
    </xf>
    <xf numFmtId="0" fontId="0" fillId="13" borderId="5" xfId="0" applyFill="1" applyBorder="1"/>
    <xf numFmtId="0" fontId="0" fillId="10" borderId="5" xfId="0" applyFill="1" applyBorder="1" applyAlignment="1">
      <alignment horizontal="right"/>
    </xf>
    <xf numFmtId="2" fontId="90" fillId="13" borderId="16" xfId="0" applyNumberFormat="1" applyFont="1" applyFill="1" applyBorder="1"/>
    <xf numFmtId="0" fontId="5" fillId="0" borderId="55" xfId="0" applyFont="1" applyBorder="1"/>
    <xf numFmtId="0" fontId="20" fillId="9" borderId="40" xfId="0" applyFont="1" applyFill="1" applyBorder="1" applyAlignment="1">
      <alignment horizontal="center"/>
    </xf>
    <xf numFmtId="2" fontId="2" fillId="0" borderId="57" xfId="0" applyNumberFormat="1" applyFont="1" applyBorder="1"/>
    <xf numFmtId="0" fontId="44" fillId="0" borderId="10" xfId="203" applyFont="1" applyBorder="1" applyAlignment="1">
      <alignment horizontal="center" vertical="top"/>
    </xf>
    <xf numFmtId="0" fontId="5" fillId="0" borderId="10" xfId="0" applyFont="1" applyBorder="1" applyAlignment="1">
      <alignment horizontal="center"/>
    </xf>
    <xf numFmtId="0" fontId="7" fillId="0" borderId="12" xfId="234" applyFont="1" applyBorder="1" applyAlignment="1">
      <alignment horizontal="left" vertical="top" wrapText="1"/>
    </xf>
    <xf numFmtId="0" fontId="39" fillId="0" borderId="12" xfId="234" applyFont="1" applyBorder="1" applyAlignment="1">
      <alignment vertical="center" wrapText="1"/>
    </xf>
    <xf numFmtId="0" fontId="40" fillId="0" borderId="12" xfId="234" applyFont="1" applyBorder="1" applyAlignment="1">
      <alignment horizontal="left" wrapText="1"/>
    </xf>
    <xf numFmtId="0" fontId="7" fillId="0" borderId="12" xfId="234" applyFont="1" applyBorder="1" applyAlignment="1">
      <alignment vertical="top" wrapText="1"/>
    </xf>
    <xf numFmtId="0" fontId="0" fillId="0" borderId="12" xfId="0" applyBorder="1" applyAlignment="1">
      <alignment horizontal="left"/>
    </xf>
    <xf numFmtId="167" fontId="41" fillId="0" borderId="12" xfId="0" applyNumberFormat="1" applyFont="1" applyBorder="1" applyAlignment="1">
      <alignment horizontal="left" vertical="top" shrinkToFit="1"/>
    </xf>
    <xf numFmtId="0" fontId="44" fillId="0" borderId="12" xfId="0" applyFont="1" applyBorder="1" applyAlignment="1">
      <alignment horizontal="center" vertical="top" wrapText="1"/>
    </xf>
    <xf numFmtId="0" fontId="45" fillId="0" borderId="12" xfId="0" applyFont="1" applyBorder="1" applyAlignment="1">
      <alignment vertical="top" wrapText="1"/>
    </xf>
    <xf numFmtId="0" fontId="46" fillId="0" borderId="12" xfId="0" applyFont="1" applyBorder="1" applyAlignment="1">
      <alignment vertical="top" wrapText="1"/>
    </xf>
    <xf numFmtId="166" fontId="41" fillId="0" borderId="12" xfId="0" applyNumberFormat="1" applyFont="1" applyBorder="1" applyAlignment="1">
      <alignment horizontal="left" vertical="top" shrinkToFit="1"/>
    </xf>
    <xf numFmtId="0" fontId="43" fillId="0" borderId="12" xfId="0" applyFont="1" applyBorder="1" applyAlignment="1">
      <alignment horizontal="left" vertical="center" wrapText="1"/>
    </xf>
    <xf numFmtId="0" fontId="43" fillId="0" borderId="12" xfId="203" applyFont="1" applyBorder="1" applyAlignment="1">
      <alignment horizontal="left" vertical="top" wrapText="1"/>
    </xf>
    <xf numFmtId="0" fontId="44" fillId="0" borderId="16" xfId="203" applyFont="1" applyBorder="1" applyAlignment="1">
      <alignment vertical="top" wrapText="1"/>
    </xf>
    <xf numFmtId="0" fontId="42" fillId="0" borderId="5" xfId="203" applyFont="1" applyBorder="1" applyAlignment="1">
      <alignment vertical="center" wrapText="1"/>
    </xf>
    <xf numFmtId="0" fontId="42" fillId="0" borderId="4" xfId="203" applyFont="1" applyBorder="1" applyAlignment="1">
      <alignment vertical="center" wrapText="1"/>
    </xf>
    <xf numFmtId="0" fontId="44" fillId="0" borderId="14" xfId="203" applyFont="1" applyBorder="1" applyAlignment="1">
      <alignment vertical="top" wrapText="1"/>
    </xf>
    <xf numFmtId="0" fontId="42" fillId="0" borderId="12" xfId="203" applyFont="1" applyBorder="1" applyAlignment="1">
      <alignment vertical="center" wrapText="1"/>
    </xf>
    <xf numFmtId="0" fontId="44" fillId="0" borderId="10" xfId="203" applyFont="1" applyBorder="1" applyAlignment="1">
      <alignment vertical="top"/>
    </xf>
    <xf numFmtId="0" fontId="0" fillId="20" borderId="12" xfId="0" applyFill="1" applyBorder="1"/>
    <xf numFmtId="0" fontId="5" fillId="0" borderId="15" xfId="0" applyFont="1" applyBorder="1" applyAlignment="1">
      <alignment horizontal="center"/>
    </xf>
    <xf numFmtId="0" fontId="0" fillId="0" borderId="12" xfId="0" applyBorder="1" applyAlignment="1">
      <alignment horizontal="right"/>
    </xf>
    <xf numFmtId="2" fontId="2" fillId="17" borderId="15" xfId="0" applyNumberFormat="1" applyFont="1" applyFill="1" applyBorder="1"/>
    <xf numFmtId="2" fontId="2" fillId="17" borderId="12" xfId="0" applyNumberFormat="1" applyFont="1" applyFill="1" applyBorder="1" applyProtection="1">
      <protection locked="0"/>
    </xf>
    <xf numFmtId="0" fontId="20" fillId="0" borderId="12" xfId="0" applyFont="1" applyBorder="1" applyAlignment="1">
      <alignment horizontal="left"/>
    </xf>
    <xf numFmtId="0" fontId="0" fillId="2" borderId="12" xfId="0" applyFill="1" applyBorder="1"/>
    <xf numFmtId="0" fontId="40" fillId="0" borderId="0" xfId="0" applyFont="1" applyAlignment="1">
      <alignment vertical="top"/>
    </xf>
    <xf numFmtId="0" fontId="23" fillId="0" borderId="0" xfId="0" applyFont="1" applyAlignment="1">
      <alignment vertical="top"/>
    </xf>
    <xf numFmtId="0" fontId="16" fillId="0" borderId="0" xfId="0" applyFont="1" applyAlignment="1">
      <alignment vertical="top"/>
    </xf>
    <xf numFmtId="0" fontId="12" fillId="2" borderId="0" xfId="0" applyFont="1" applyFill="1" applyAlignment="1">
      <alignment vertical="top"/>
    </xf>
    <xf numFmtId="0" fontId="2" fillId="17" borderId="0" xfId="0" applyFont="1" applyFill="1"/>
    <xf numFmtId="0" fontId="42" fillId="0" borderId="0" xfId="0" applyFont="1" applyAlignment="1">
      <alignment horizontal="left" vertical="top"/>
    </xf>
    <xf numFmtId="0" fontId="23" fillId="17" borderId="0" xfId="0" applyFont="1" applyFill="1" applyAlignment="1">
      <alignment horizontal="left" vertical="top"/>
    </xf>
    <xf numFmtId="0" fontId="44" fillId="17" borderId="0" xfId="0" applyFont="1" applyFill="1" applyAlignment="1">
      <alignment horizontal="left" vertical="top"/>
    </xf>
    <xf numFmtId="0" fontId="0" fillId="0" borderId="0" xfId="0" applyAlignment="1">
      <alignment horizontal="center" wrapText="1"/>
    </xf>
    <xf numFmtId="0" fontId="23" fillId="0" borderId="4" xfId="203" applyBorder="1" applyAlignment="1">
      <alignment vertical="top"/>
    </xf>
    <xf numFmtId="0" fontId="23" fillId="0" borderId="0" xfId="203" applyAlignment="1">
      <alignment vertical="top"/>
    </xf>
    <xf numFmtId="0" fontId="23" fillId="0" borderId="5" xfId="203" applyBorder="1" applyAlignment="1">
      <alignment vertical="top"/>
    </xf>
    <xf numFmtId="0" fontId="23" fillId="0" borderId="4" xfId="203" applyBorder="1" applyAlignment="1">
      <alignment horizontal="left" vertical="top"/>
    </xf>
    <xf numFmtId="0" fontId="23" fillId="0" borderId="5" xfId="203" applyBorder="1" applyAlignment="1">
      <alignment horizontal="left" vertical="top"/>
    </xf>
    <xf numFmtId="0" fontId="55" fillId="6" borderId="0" xfId="0" applyFont="1" applyFill="1"/>
    <xf numFmtId="0" fontId="55" fillId="6" borderId="11" xfId="0" applyFont="1" applyFill="1" applyBorder="1"/>
    <xf numFmtId="0" fontId="55" fillId="6" borderId="9" xfId="0" applyFont="1" applyFill="1" applyBorder="1"/>
    <xf numFmtId="0" fontId="55" fillId="6" borderId="12" xfId="0" applyFont="1" applyFill="1" applyBorder="1" applyAlignment="1">
      <alignment horizontal="right"/>
    </xf>
    <xf numFmtId="0" fontId="55" fillId="6" borderId="4" xfId="0" applyFont="1" applyFill="1" applyBorder="1"/>
    <xf numFmtId="0" fontId="55" fillId="6" borderId="14" xfId="0" applyFont="1" applyFill="1" applyBorder="1"/>
    <xf numFmtId="0" fontId="55" fillId="6" borderId="12" xfId="0" applyFont="1" applyFill="1" applyBorder="1"/>
    <xf numFmtId="1" fontId="55" fillId="6" borderId="14" xfId="0" applyNumberFormat="1" applyFont="1" applyFill="1" applyBorder="1"/>
    <xf numFmtId="0" fontId="87" fillId="0" borderId="14" xfId="0" applyFont="1" applyBorder="1" applyAlignment="1" applyProtection="1">
      <alignment vertical="center"/>
      <protection locked="0"/>
    </xf>
    <xf numFmtId="1" fontId="0" fillId="0" borderId="0" xfId="0" applyNumberFormat="1"/>
    <xf numFmtId="2" fontId="0" fillId="17" borderId="12" xfId="0" applyNumberFormat="1" applyFill="1" applyBorder="1"/>
    <xf numFmtId="0" fontId="0" fillId="17" borderId="12" xfId="0" applyFill="1" applyBorder="1"/>
    <xf numFmtId="1" fontId="0" fillId="17" borderId="10" xfId="0" applyNumberFormat="1" applyFill="1" applyBorder="1" applyAlignment="1">
      <alignment horizontal="right"/>
    </xf>
    <xf numFmtId="1" fontId="0" fillId="17" borderId="12" xfId="0" applyNumberFormat="1" applyFill="1" applyBorder="1"/>
    <xf numFmtId="0" fontId="0" fillId="17" borderId="12" xfId="0" applyFill="1" applyBorder="1" applyAlignment="1">
      <alignment wrapText="1"/>
    </xf>
    <xf numFmtId="2" fontId="0" fillId="17" borderId="12" xfId="0" applyNumberFormat="1" applyFill="1" applyBorder="1" applyAlignment="1">
      <alignment wrapText="1"/>
    </xf>
    <xf numFmtId="0" fontId="20" fillId="17" borderId="12" xfId="0" applyFont="1" applyFill="1" applyBorder="1" applyAlignment="1">
      <alignment horizontal="right"/>
    </xf>
    <xf numFmtId="2" fontId="20" fillId="17" borderId="12" xfId="0" applyNumberFormat="1" applyFont="1" applyFill="1" applyBorder="1"/>
    <xf numFmtId="0" fontId="0" fillId="17" borderId="0" xfId="0" applyFill="1"/>
    <xf numFmtId="0" fontId="20" fillId="17" borderId="12" xfId="0" applyFont="1" applyFill="1" applyBorder="1"/>
    <xf numFmtId="0" fontId="44" fillId="17" borderId="12" xfId="203" applyFont="1" applyFill="1" applyBorder="1" applyAlignment="1">
      <alignment horizontal="left" vertical="center" wrapText="1"/>
    </xf>
    <xf numFmtId="0" fontId="42" fillId="17" borderId="12" xfId="203" applyFont="1" applyFill="1" applyBorder="1" applyAlignment="1">
      <alignment vertical="top" wrapText="1"/>
    </xf>
    <xf numFmtId="0" fontId="44" fillId="17" borderId="12" xfId="203" applyFont="1" applyFill="1" applyBorder="1" applyAlignment="1">
      <alignment vertical="center" wrapText="1"/>
    </xf>
    <xf numFmtId="0" fontId="20" fillId="0" borderId="0" xfId="0" applyFont="1" applyAlignment="1">
      <alignment horizontal="center" vertical="center"/>
    </xf>
    <xf numFmtId="0" fontId="20" fillId="0" borderId="0" xfId="0" applyFont="1" applyAlignment="1">
      <alignment vertical="center"/>
    </xf>
    <xf numFmtId="0" fontId="0" fillId="0" borderId="0" xfId="0" applyAlignment="1">
      <alignment vertical="center"/>
    </xf>
    <xf numFmtId="0" fontId="16" fillId="14" borderId="14" xfId="0" applyFont="1" applyFill="1" applyBorder="1" applyAlignment="1" applyProtection="1">
      <alignment vertical="center" wrapText="1"/>
      <protection locked="0"/>
    </xf>
    <xf numFmtId="0" fontId="0" fillId="0" borderId="0" xfId="0" applyAlignment="1">
      <alignment horizontal="left" vertical="center"/>
    </xf>
    <xf numFmtId="0" fontId="4" fillId="0" borderId="36" xfId="0" applyFont="1" applyBorder="1" applyAlignment="1">
      <alignment horizontal="center"/>
    </xf>
    <xf numFmtId="0" fontId="0" fillId="0" borderId="18" xfId="0" applyBorder="1"/>
    <xf numFmtId="2" fontId="4" fillId="0" borderId="18" xfId="0" applyNumberFormat="1" applyFont="1" applyBorder="1"/>
    <xf numFmtId="2" fontId="3" fillId="0" borderId="0" xfId="0" applyNumberFormat="1" applyFont="1"/>
    <xf numFmtId="9" fontId="3" fillId="0" borderId="0" xfId="0" applyNumberFormat="1" applyFont="1"/>
    <xf numFmtId="0" fontId="0" fillId="0" borderId="28" xfId="0" applyBorder="1"/>
    <xf numFmtId="2" fontId="20" fillId="0" borderId="18" xfId="0" applyNumberFormat="1" applyFont="1" applyBorder="1"/>
    <xf numFmtId="0" fontId="3" fillId="0" borderId="36" xfId="0" applyFont="1" applyBorder="1" applyAlignment="1">
      <alignment horizontal="center"/>
    </xf>
    <xf numFmtId="0" fontId="3" fillId="0" borderId="40" xfId="0" applyFont="1" applyBorder="1" applyAlignment="1">
      <alignment horizontal="center"/>
    </xf>
    <xf numFmtId="0" fontId="4" fillId="0" borderId="41" xfId="0" applyFont="1" applyBorder="1"/>
    <xf numFmtId="2" fontId="4" fillId="0" borderId="41" xfId="0" applyNumberFormat="1" applyFont="1" applyBorder="1"/>
    <xf numFmtId="2" fontId="4" fillId="19" borderId="41" xfId="0" applyNumberFormat="1" applyFont="1" applyFill="1" applyBorder="1"/>
    <xf numFmtId="2" fontId="4" fillId="0" borderId="43" xfId="0" applyNumberFormat="1" applyFont="1" applyBorder="1"/>
    <xf numFmtId="0" fontId="20" fillId="0" borderId="61" xfId="0" applyFont="1" applyBorder="1"/>
    <xf numFmtId="0" fontId="20" fillId="0" borderId="17" xfId="0" applyFont="1" applyBorder="1"/>
    <xf numFmtId="0" fontId="20" fillId="0" borderId="36" xfId="0" applyFont="1" applyBorder="1"/>
    <xf numFmtId="0" fontId="20" fillId="0" borderId="28" xfId="0" applyFont="1" applyBorder="1"/>
    <xf numFmtId="0" fontId="55" fillId="0" borderId="36" xfId="0" applyFont="1" applyBorder="1"/>
    <xf numFmtId="0" fontId="7" fillId="9" borderId="40" xfId="0" applyFont="1" applyFill="1" applyBorder="1"/>
    <xf numFmtId="0" fontId="7" fillId="9" borderId="41" xfId="0" applyFont="1" applyFill="1" applyBorder="1"/>
    <xf numFmtId="2" fontId="5" fillId="12" borderId="43" xfId="0" applyNumberFormat="1" applyFont="1" applyFill="1" applyBorder="1"/>
    <xf numFmtId="0" fontId="0" fillId="0" borderId="62" xfId="0" applyBorder="1"/>
    <xf numFmtId="0" fontId="0" fillId="0" borderId="61" xfId="0" applyBorder="1"/>
    <xf numFmtId="0" fontId="28" fillId="0" borderId="28" xfId="0" applyFont="1" applyBorder="1" applyAlignment="1">
      <alignment horizontal="center"/>
    </xf>
    <xf numFmtId="0" fontId="20" fillId="0" borderId="17" xfId="0" applyFont="1" applyBorder="1" applyAlignment="1">
      <alignment horizontal="left"/>
    </xf>
    <xf numFmtId="0" fontId="0" fillId="0" borderId="17" xfId="0" applyBorder="1"/>
    <xf numFmtId="0" fontId="27" fillId="0" borderId="28" xfId="0" applyFont="1" applyBorder="1"/>
    <xf numFmtId="0" fontId="20" fillId="0" borderId="28" xfId="0" applyFont="1" applyBorder="1" applyAlignment="1">
      <alignment horizontal="center"/>
    </xf>
    <xf numFmtId="0" fontId="26" fillId="0" borderId="17" xfId="0" applyFont="1" applyBorder="1"/>
    <xf numFmtId="0" fontId="0" fillId="0" borderId="63" xfId="0" applyBorder="1"/>
    <xf numFmtId="0" fontId="0" fillId="0" borderId="64" xfId="0" applyBorder="1"/>
    <xf numFmtId="166" fontId="46" fillId="0" borderId="12" xfId="0" applyNumberFormat="1" applyFont="1" applyBorder="1" applyAlignment="1">
      <alignment vertical="top" shrinkToFit="1"/>
    </xf>
    <xf numFmtId="0" fontId="3" fillId="0" borderId="17" xfId="0" applyFont="1" applyBorder="1" applyAlignment="1">
      <alignment horizontal="justify"/>
    </xf>
    <xf numFmtId="0" fontId="4" fillId="0" borderId="28" xfId="0" applyFont="1" applyBorder="1" applyAlignment="1">
      <alignment vertical="top" wrapText="1"/>
    </xf>
    <xf numFmtId="0" fontId="4" fillId="0" borderId="17" xfId="0" applyFont="1" applyBorder="1" applyAlignment="1">
      <alignment horizontal="justify"/>
    </xf>
    <xf numFmtId="0" fontId="38" fillId="0" borderId="28" xfId="0" applyFont="1" applyBorder="1" applyAlignment="1">
      <alignment horizontal="justify"/>
    </xf>
    <xf numFmtId="0" fontId="30" fillId="0" borderId="28" xfId="0" applyFont="1" applyBorder="1" applyAlignment="1">
      <alignment horizontal="justify"/>
    </xf>
    <xf numFmtId="0" fontId="0" fillId="0" borderId="63" xfId="0" applyBorder="1" applyAlignment="1">
      <alignment horizontal="center"/>
    </xf>
    <xf numFmtId="164" fontId="7" fillId="0" borderId="0" xfId="1" applyFont="1" applyFill="1" applyBorder="1" applyAlignment="1"/>
    <xf numFmtId="164" fontId="60" fillId="0" borderId="0" xfId="1" applyFont="1" applyFill="1" applyBorder="1" applyAlignment="1"/>
    <xf numFmtId="0" fontId="58" fillId="0" borderId="0" xfId="0" applyFont="1"/>
    <xf numFmtId="0" fontId="0" fillId="0" borderId="28" xfId="0" applyBorder="1" applyAlignment="1">
      <alignment horizontal="left"/>
    </xf>
    <xf numFmtId="1" fontId="0" fillId="0" borderId="28" xfId="0" applyNumberFormat="1" applyBorder="1" applyAlignment="1">
      <alignment horizontal="left"/>
    </xf>
    <xf numFmtId="0" fontId="0" fillId="0" borderId="28" xfId="0" quotePrefix="1" applyBorder="1" applyAlignment="1">
      <alignment horizontal="left"/>
    </xf>
    <xf numFmtId="0" fontId="67" fillId="0" borderId="17" xfId="0" applyFont="1" applyBorder="1" applyAlignment="1" applyProtection="1">
      <alignment vertical="center"/>
      <protection locked="0"/>
    </xf>
    <xf numFmtId="0" fontId="66" fillId="0" borderId="0" xfId="0" applyFont="1" applyAlignment="1" applyProtection="1">
      <alignment horizontal="left"/>
      <protection locked="0"/>
    </xf>
    <xf numFmtId="0" fontId="67" fillId="0" borderId="28" xfId="0" applyFont="1" applyBorder="1" applyAlignment="1" applyProtection="1">
      <alignment horizontal="center"/>
      <protection locked="0"/>
    </xf>
    <xf numFmtId="0" fontId="16" fillId="0" borderId="36" xfId="0" applyFont="1" applyBorder="1" applyAlignment="1" applyProtection="1">
      <alignment vertical="center"/>
      <protection locked="0"/>
    </xf>
    <xf numFmtId="168" fontId="87" fillId="0" borderId="18" xfId="4" applyNumberFormat="1" applyFont="1" applyFill="1" applyBorder="1" applyAlignment="1" applyProtection="1">
      <protection locked="0"/>
    </xf>
    <xf numFmtId="168" fontId="87" fillId="0" borderId="18" xfId="4" applyNumberFormat="1" applyFont="1" applyFill="1" applyBorder="1" applyAlignment="1" applyProtection="1">
      <alignment horizontal="center" wrapText="1"/>
      <protection locked="0"/>
    </xf>
    <xf numFmtId="0" fontId="16" fillId="0" borderId="66" xfId="0" applyFont="1" applyBorder="1" applyAlignment="1" applyProtection="1">
      <alignment vertical="center"/>
      <protection locked="0"/>
    </xf>
    <xf numFmtId="0" fontId="16" fillId="0" borderId="30" xfId="0" applyFont="1" applyBorder="1" applyAlignment="1" applyProtection="1">
      <alignment horizontal="center"/>
      <protection locked="0"/>
    </xf>
    <xf numFmtId="164" fontId="58" fillId="0" borderId="30" xfId="1" applyFont="1" applyBorder="1" applyAlignment="1" applyProtection="1">
      <alignment horizontal="right"/>
      <protection locked="0"/>
    </xf>
    <xf numFmtId="164" fontId="87" fillId="0" borderId="18" xfId="1" applyFont="1" applyFill="1" applyBorder="1" applyProtection="1">
      <protection locked="0"/>
    </xf>
    <xf numFmtId="168" fontId="16" fillId="0" borderId="30" xfId="1" applyNumberFormat="1" applyFont="1" applyFill="1" applyBorder="1" applyProtection="1">
      <protection locked="0"/>
    </xf>
    <xf numFmtId="164" fontId="60" fillId="0" borderId="30" xfId="1" applyFont="1" applyBorder="1" applyAlignment="1" applyProtection="1">
      <alignment horizontal="right"/>
      <protection locked="0"/>
    </xf>
    <xf numFmtId="0" fontId="16" fillId="14" borderId="30" xfId="0" applyFont="1" applyFill="1" applyBorder="1" applyAlignment="1" applyProtection="1">
      <alignment horizontal="center"/>
      <protection locked="0"/>
    </xf>
    <xf numFmtId="164" fontId="87" fillId="0" borderId="67" xfId="1" applyFont="1" applyFill="1" applyBorder="1" applyProtection="1">
      <protection locked="0"/>
    </xf>
    <xf numFmtId="0" fontId="16" fillId="0" borderId="44" xfId="0" applyFont="1" applyBorder="1" applyAlignment="1" applyProtection="1">
      <alignment vertical="center"/>
      <protection locked="0"/>
    </xf>
    <xf numFmtId="0" fontId="16" fillId="0" borderId="39" xfId="0" applyFont="1" applyBorder="1" applyProtection="1">
      <protection locked="0"/>
    </xf>
    <xf numFmtId="0" fontId="67" fillId="0" borderId="28" xfId="0" applyFont="1" applyBorder="1" applyProtection="1">
      <protection locked="0"/>
    </xf>
    <xf numFmtId="0" fontId="67" fillId="0" borderId="0" xfId="0" applyFont="1" applyAlignment="1" applyProtection="1">
      <alignment horizontal="left"/>
      <protection locked="0"/>
    </xf>
    <xf numFmtId="0" fontId="67" fillId="0" borderId="28" xfId="0" applyFont="1" applyBorder="1" applyAlignment="1" applyProtection="1">
      <alignment horizontal="left"/>
      <protection locked="0"/>
    </xf>
    <xf numFmtId="0" fontId="0" fillId="0" borderId="28" xfId="0" applyBorder="1" applyAlignment="1" applyProtection="1">
      <alignment horizontal="left"/>
      <protection locked="0"/>
    </xf>
    <xf numFmtId="0" fontId="67" fillId="0" borderId="63" xfId="0" applyFont="1" applyBorder="1" applyAlignment="1" applyProtection="1">
      <alignment vertical="center"/>
      <protection locked="0"/>
    </xf>
    <xf numFmtId="0" fontId="67" fillId="0" borderId="50" xfId="0" applyFont="1" applyBorder="1" applyProtection="1">
      <protection locked="0"/>
    </xf>
    <xf numFmtId="0" fontId="67" fillId="0" borderId="50" xfId="0" applyFont="1" applyBorder="1" applyAlignment="1" applyProtection="1">
      <alignment horizontal="center"/>
      <protection locked="0"/>
    </xf>
    <xf numFmtId="0" fontId="70" fillId="0" borderId="17" xfId="0" applyFont="1" applyBorder="1"/>
    <xf numFmtId="0" fontId="69" fillId="0" borderId="0" xfId="0" applyFont="1"/>
    <xf numFmtId="0" fontId="70" fillId="0" borderId="0" xfId="0" applyFont="1" applyAlignment="1">
      <alignment horizontal="center"/>
    </xf>
    <xf numFmtId="0" fontId="70" fillId="0" borderId="36" xfId="0" applyFont="1" applyBorder="1"/>
    <xf numFmtId="0" fontId="69" fillId="0" borderId="56" xfId="0" quotePrefix="1" applyFont="1" applyBorder="1" applyAlignment="1">
      <alignment horizontal="center" vertical="top"/>
    </xf>
    <xf numFmtId="0" fontId="69" fillId="0" borderId="66" xfId="0" applyFont="1" applyBorder="1" applyAlignment="1">
      <alignment horizontal="left"/>
    </xf>
    <xf numFmtId="0" fontId="70" fillId="0" borderId="68" xfId="0" applyFont="1" applyBorder="1"/>
    <xf numFmtId="168" fontId="70" fillId="0" borderId="28" xfId="1" applyNumberFormat="1" applyFont="1" applyFill="1" applyBorder="1"/>
    <xf numFmtId="0" fontId="70" fillId="0" borderId="66" xfId="0" applyFont="1" applyBorder="1" applyAlignment="1">
      <alignment horizontal="left"/>
    </xf>
    <xf numFmtId="168" fontId="70" fillId="0" borderId="56" xfId="0" applyNumberFormat="1" applyFont="1" applyBorder="1"/>
    <xf numFmtId="0" fontId="70" fillId="0" borderId="28" xfId="0" applyFont="1" applyBorder="1"/>
    <xf numFmtId="164" fontId="70" fillId="0" borderId="28" xfId="1" applyFont="1" applyFill="1" applyBorder="1"/>
    <xf numFmtId="164" fontId="70" fillId="0" borderId="56" xfId="1" applyFont="1" applyFill="1" applyBorder="1"/>
    <xf numFmtId="164" fontId="69" fillId="0" borderId="69" xfId="1" applyFont="1" applyFill="1" applyBorder="1"/>
    <xf numFmtId="2" fontId="67" fillId="0" borderId="28" xfId="0" applyNumberFormat="1" applyFont="1" applyBorder="1"/>
    <xf numFmtId="0" fontId="67" fillId="0" borderId="66" xfId="0" applyFont="1" applyBorder="1" applyAlignment="1">
      <alignment horizontal="center"/>
    </xf>
    <xf numFmtId="43" fontId="70" fillId="0" borderId="28" xfId="0" applyNumberFormat="1" applyFont="1" applyBorder="1"/>
    <xf numFmtId="0" fontId="70" fillId="0" borderId="66" xfId="0" applyFont="1" applyBorder="1" applyAlignment="1">
      <alignment horizontal="center"/>
    </xf>
    <xf numFmtId="43" fontId="70" fillId="0" borderId="56" xfId="0" applyNumberFormat="1" applyFont="1" applyBorder="1"/>
    <xf numFmtId="0" fontId="67" fillId="0" borderId="0" xfId="0" applyFont="1"/>
    <xf numFmtId="0" fontId="70" fillId="0" borderId="0" xfId="0" applyFont="1"/>
    <xf numFmtId="0" fontId="70" fillId="0" borderId="44" xfId="0" applyFont="1" applyBorder="1" applyAlignment="1">
      <alignment horizontal="left"/>
    </xf>
    <xf numFmtId="0" fontId="3" fillId="0" borderId="0" xfId="0" applyFont="1" applyAlignment="1">
      <alignment vertical="top"/>
    </xf>
    <xf numFmtId="0" fontId="4" fillId="0" borderId="28" xfId="0" applyFont="1" applyBorder="1" applyAlignment="1">
      <alignment vertical="top"/>
    </xf>
    <xf numFmtId="0" fontId="3" fillId="0" borderId="0" xfId="0" applyFont="1" applyAlignment="1">
      <alignment vertical="top" wrapText="1"/>
    </xf>
    <xf numFmtId="43" fontId="70" fillId="0" borderId="0" xfId="0" applyNumberFormat="1" applyFont="1"/>
    <xf numFmtId="0" fontId="70" fillId="0" borderId="63" xfId="0" applyFont="1" applyBorder="1"/>
    <xf numFmtId="0" fontId="0" fillId="0" borderId="50" xfId="0" applyBorder="1"/>
    <xf numFmtId="0" fontId="70" fillId="0" borderId="50" xfId="0" applyFont="1" applyBorder="1" applyAlignment="1">
      <alignment horizontal="center"/>
    </xf>
    <xf numFmtId="0" fontId="70" fillId="0" borderId="50" xfId="0" applyFont="1" applyBorder="1"/>
    <xf numFmtId="0" fontId="5" fillId="0" borderId="68" xfId="0" applyFont="1" applyBorder="1"/>
    <xf numFmtId="0" fontId="5" fillId="0" borderId="57" xfId="0" applyFont="1" applyBorder="1"/>
    <xf numFmtId="0" fontId="7" fillId="0" borderId="0" xfId="0" applyFont="1"/>
    <xf numFmtId="2" fontId="5" fillId="12" borderId="41" xfId="0" applyNumberFormat="1" applyFont="1" applyFill="1" applyBorder="1"/>
    <xf numFmtId="0" fontId="28" fillId="0" borderId="17" xfId="0" applyFont="1" applyBorder="1" applyAlignment="1">
      <alignment horizontal="center"/>
    </xf>
    <xf numFmtId="0" fontId="28" fillId="0" borderId="28" xfId="0" applyFont="1" applyBorder="1" applyAlignment="1">
      <alignment horizontal="center"/>
    </xf>
    <xf numFmtId="0" fontId="27" fillId="0" borderId="17" xfId="0" applyFont="1" applyBorder="1" applyAlignment="1">
      <alignment horizontal="center"/>
    </xf>
    <xf numFmtId="0" fontId="20" fillId="0" borderId="28" xfId="0" applyFont="1" applyBorder="1" applyAlignment="1">
      <alignment horizontal="center"/>
    </xf>
    <xf numFmtId="0" fontId="61" fillId="0" borderId="0" xfId="0" applyFont="1" applyAlignment="1">
      <alignment horizontal="center"/>
    </xf>
    <xf numFmtId="0" fontId="27" fillId="0" borderId="0" xfId="0" applyFont="1" applyAlignment="1">
      <alignment horizont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164" fontId="8" fillId="0" borderId="0" xfId="1" applyFont="1" applyFill="1" applyBorder="1" applyAlignment="1">
      <alignment horizontal="left"/>
    </xf>
    <xf numFmtId="164" fontId="60" fillId="0" borderId="0" xfId="1" applyFont="1" applyFill="1" applyBorder="1" applyAlignment="1">
      <alignment horizontal="left"/>
    </xf>
    <xf numFmtId="164" fontId="57" fillId="0" borderId="0" xfId="1" applyFont="1" applyFill="1" applyBorder="1" applyAlignment="1">
      <alignment horizontal="left"/>
    </xf>
    <xf numFmtId="164" fontId="56" fillId="0" borderId="0" xfId="1" applyFont="1" applyFill="1" applyBorder="1" applyAlignment="1">
      <alignment horizontal="left"/>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0" fillId="0" borderId="0" xfId="0"/>
    <xf numFmtId="0" fontId="0" fillId="0" borderId="5" xfId="0" applyBorder="1"/>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5" xfId="0" applyFont="1" applyBorder="1" applyAlignment="1">
      <alignment horizontal="center" vertical="center"/>
    </xf>
    <xf numFmtId="0" fontId="5" fillId="0" borderId="36" xfId="0" applyFont="1" applyBorder="1" applyAlignment="1" applyProtection="1">
      <alignment horizontal="left"/>
      <protection locked="0"/>
    </xf>
    <xf numFmtId="0" fontId="5" fillId="0" borderId="12" xfId="0" applyFont="1" applyBorder="1" applyAlignment="1" applyProtection="1">
      <alignment horizontal="left"/>
      <protection locked="0"/>
    </xf>
    <xf numFmtId="0" fontId="5" fillId="0" borderId="50" xfId="0" applyFont="1" applyBorder="1" applyAlignment="1">
      <alignment horizontal="center"/>
    </xf>
    <xf numFmtId="0" fontId="5" fillId="0" borderId="0" xfId="0" applyFont="1" applyAlignment="1">
      <alignment horizontal="center"/>
    </xf>
    <xf numFmtId="0" fontId="59" fillId="0" borderId="62" xfId="0" applyFont="1" applyBorder="1" applyAlignment="1" applyProtection="1">
      <alignment horizontal="center"/>
      <protection locked="0"/>
    </xf>
    <xf numFmtId="0" fontId="59" fillId="0" borderId="65" xfId="0" applyFont="1" applyBorder="1" applyAlignment="1" applyProtection="1">
      <alignment horizontal="center"/>
      <protection locked="0"/>
    </xf>
    <xf numFmtId="0" fontId="59" fillId="0" borderId="61" xfId="0" applyFont="1" applyBorder="1" applyAlignment="1" applyProtection="1">
      <alignment horizontal="center"/>
      <protection locked="0"/>
    </xf>
    <xf numFmtId="0" fontId="15" fillId="0" borderId="17" xfId="0" applyFont="1" applyBorder="1" applyAlignment="1" applyProtection="1">
      <alignment horizontal="center"/>
      <protection locked="0"/>
    </xf>
    <xf numFmtId="0" fontId="15" fillId="0" borderId="0" xfId="0" applyFont="1" applyAlignment="1" applyProtection="1">
      <alignment horizontal="center"/>
      <protection locked="0"/>
    </xf>
    <xf numFmtId="0" fontId="15" fillId="0" borderId="28" xfId="0" applyFont="1" applyBorder="1" applyAlignment="1" applyProtection="1">
      <alignment horizontal="center"/>
      <protection locked="0"/>
    </xf>
    <xf numFmtId="0" fontId="12" fillId="0" borderId="17" xfId="0" applyFont="1" applyBorder="1" applyAlignment="1" applyProtection="1">
      <alignment horizontal="center"/>
      <protection locked="0"/>
    </xf>
    <xf numFmtId="0" fontId="12" fillId="0" borderId="0" xfId="0" applyFont="1" applyAlignment="1" applyProtection="1">
      <alignment horizontal="center"/>
      <protection locked="0"/>
    </xf>
    <xf numFmtId="0" fontId="12" fillId="0" borderId="28" xfId="0" applyFont="1" applyBorder="1" applyAlignment="1" applyProtection="1">
      <alignment horizontal="center"/>
      <protection locked="0"/>
    </xf>
    <xf numFmtId="0" fontId="59" fillId="0" borderId="17" xfId="0" applyFont="1" applyBorder="1" applyAlignment="1" applyProtection="1">
      <alignment horizontal="center"/>
      <protection locked="0"/>
    </xf>
    <xf numFmtId="0" fontId="59" fillId="0" borderId="0" xfId="0" applyFont="1" applyAlignment="1" applyProtection="1">
      <alignment horizontal="center"/>
      <protection locked="0"/>
    </xf>
    <xf numFmtId="0" fontId="59" fillId="0" borderId="28" xfId="0" applyFont="1" applyBorder="1" applyAlignment="1" applyProtection="1">
      <alignment horizontal="center"/>
      <protection locked="0"/>
    </xf>
    <xf numFmtId="0" fontId="67" fillId="0" borderId="0" xfId="0" applyFont="1" applyAlignment="1" applyProtection="1">
      <alignment horizontal="left"/>
      <protection locked="0"/>
    </xf>
    <xf numFmtId="0" fontId="67" fillId="0" borderId="28" xfId="0" applyFont="1" applyBorder="1" applyAlignment="1" applyProtection="1">
      <alignment horizontal="left"/>
      <protection locked="0"/>
    </xf>
    <xf numFmtId="0" fontId="67" fillId="0" borderId="50" xfId="0" applyFont="1" applyBorder="1" applyAlignment="1" applyProtection="1">
      <alignment horizontal="left"/>
      <protection locked="0"/>
    </xf>
    <xf numFmtId="0" fontId="67" fillId="0" borderId="64" xfId="0" applyFont="1" applyBorder="1" applyAlignment="1" applyProtection="1">
      <alignment horizontal="left"/>
      <protection locked="0"/>
    </xf>
    <xf numFmtId="0" fontId="20" fillId="0" borderId="50" xfId="0" applyFont="1" applyBorder="1" applyAlignment="1">
      <alignment horizontal="center"/>
    </xf>
    <xf numFmtId="0" fontId="20" fillId="0" borderId="0" xfId="0" applyFont="1" applyAlignment="1">
      <alignment horizontal="center"/>
    </xf>
    <xf numFmtId="0" fontId="47" fillId="0" borderId="46" xfId="198" applyFont="1" applyBorder="1" applyAlignment="1">
      <alignment horizontal="center" vertical="center"/>
    </xf>
    <xf numFmtId="0" fontId="47" fillId="0" borderId="42" xfId="198" applyFont="1" applyBorder="1" applyAlignment="1">
      <alignment horizontal="center" vertical="center"/>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2" xfId="0" applyFont="1" applyBorder="1" applyAlignment="1">
      <alignment horizontal="center"/>
    </xf>
    <xf numFmtId="0" fontId="47" fillId="0" borderId="15" xfId="198" applyFont="1" applyBorder="1" applyAlignment="1">
      <alignment horizontal="center" vertical="center" wrapText="1"/>
    </xf>
    <xf numFmtId="0" fontId="47" fillId="0" borderId="16" xfId="198" applyFont="1" applyBorder="1" applyAlignment="1">
      <alignment horizontal="center" vertical="center" wrapText="1"/>
    </xf>
    <xf numFmtId="0" fontId="5" fillId="0" borderId="38" xfId="0" applyFont="1" applyBorder="1" applyAlignment="1">
      <alignment horizontal="center" vertical="center" wrapText="1"/>
    </xf>
    <xf numFmtId="0" fontId="5" fillId="0" borderId="30" xfId="0" applyFont="1" applyBorder="1" applyAlignment="1">
      <alignment horizontal="center" vertical="center" wrapText="1"/>
    </xf>
    <xf numFmtId="0" fontId="13" fillId="0" borderId="0" xfId="0" applyFont="1" applyAlignment="1">
      <alignment horizontal="center"/>
    </xf>
    <xf numFmtId="0" fontId="96" fillId="0" borderId="0" xfId="0" applyFont="1" applyAlignment="1">
      <alignment horizontal="center"/>
    </xf>
    <xf numFmtId="0" fontId="64" fillId="0" borderId="0" xfId="0" applyFont="1" applyAlignment="1">
      <alignment horizontal="center"/>
    </xf>
    <xf numFmtId="0" fontId="5" fillId="0" borderId="45" xfId="0" applyFont="1" applyBorder="1" applyAlignment="1">
      <alignment horizontal="center" vertical="center"/>
    </xf>
    <xf numFmtId="0" fontId="5" fillId="0" borderId="36" xfId="0" applyFont="1" applyBorder="1" applyAlignment="1">
      <alignment horizontal="center" vertical="center"/>
    </xf>
    <xf numFmtId="0" fontId="5" fillId="0" borderId="46" xfId="0" applyFont="1" applyBorder="1" applyAlignment="1">
      <alignment horizontal="center" vertical="center"/>
    </xf>
    <xf numFmtId="0" fontId="5" fillId="0" borderId="12" xfId="0" applyFont="1" applyBorder="1" applyAlignment="1">
      <alignment horizontal="center" vertical="center"/>
    </xf>
    <xf numFmtId="0" fontId="5" fillId="0" borderId="35"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35" xfId="0" applyFont="1" applyBorder="1" applyAlignment="1">
      <alignment horizontal="center"/>
    </xf>
    <xf numFmtId="0" fontId="5" fillId="0" borderId="59" xfId="0" applyFont="1" applyBorder="1" applyAlignment="1">
      <alignment horizontal="center"/>
    </xf>
    <xf numFmtId="0" fontId="5" fillId="0" borderId="60" xfId="0" applyFont="1" applyBorder="1" applyAlignment="1">
      <alignment horizontal="center"/>
    </xf>
    <xf numFmtId="0" fontId="67" fillId="0" borderId="6" xfId="0" applyFont="1" applyBorder="1" applyAlignment="1">
      <alignment horizontal="left" wrapText="1"/>
    </xf>
    <xf numFmtId="0" fontId="67" fillId="0" borderId="7" xfId="0" applyFont="1" applyBorder="1" applyAlignment="1">
      <alignment horizontal="left" wrapText="1"/>
    </xf>
    <xf numFmtId="0" fontId="67" fillId="0" borderId="70" xfId="0" applyFont="1" applyBorder="1" applyAlignment="1">
      <alignment horizontal="left" wrapText="1"/>
    </xf>
    <xf numFmtId="0" fontId="68" fillId="0" borderId="62" xfId="0" applyFont="1" applyBorder="1" applyAlignment="1">
      <alignment horizontal="center"/>
    </xf>
    <xf numFmtId="0" fontId="68" fillId="0" borderId="65" xfId="0" applyFont="1" applyBorder="1" applyAlignment="1">
      <alignment horizontal="center"/>
    </xf>
    <xf numFmtId="0" fontId="68" fillId="0" borderId="61" xfId="0" applyFont="1" applyBorder="1" applyAlignment="1">
      <alignment horizontal="center"/>
    </xf>
    <xf numFmtId="0" fontId="69" fillId="0" borderId="17" xfId="0" applyFont="1" applyBorder="1" applyAlignment="1">
      <alignment horizontal="center"/>
    </xf>
    <xf numFmtId="0" fontId="69" fillId="0" borderId="0" xfId="0" applyFont="1" applyAlignment="1">
      <alignment horizontal="center"/>
    </xf>
    <xf numFmtId="0" fontId="69" fillId="0" borderId="28" xfId="0" applyFont="1" applyBorder="1" applyAlignment="1">
      <alignment horizontal="center"/>
    </xf>
    <xf numFmtId="0" fontId="66" fillId="0" borderId="0" xfId="0" applyFont="1" applyAlignment="1">
      <alignment horizontal="right" wrapText="1"/>
    </xf>
    <xf numFmtId="0" fontId="71" fillId="0" borderId="0" xfId="0" applyFont="1" applyAlignment="1">
      <alignment horizontal="right" wrapText="1"/>
    </xf>
    <xf numFmtId="0" fontId="71" fillId="0" borderId="28" xfId="0" applyFont="1" applyBorder="1" applyAlignment="1">
      <alignment horizontal="right" wrapText="1"/>
    </xf>
    <xf numFmtId="0" fontId="2" fillId="0" borderId="11" xfId="0" applyFont="1" applyBorder="1" applyAlignment="1">
      <alignment horizontal="left"/>
    </xf>
    <xf numFmtId="0" fontId="2" fillId="0" borderId="9" xfId="0" applyFont="1" applyBorder="1" applyAlignment="1">
      <alignment horizontal="left"/>
    </xf>
    <xf numFmtId="0" fontId="7" fillId="0" borderId="11" xfId="0" applyFont="1" applyBorder="1" applyAlignment="1">
      <alignment horizontal="left"/>
    </xf>
    <xf numFmtId="0" fontId="7" fillId="0" borderId="10" xfId="0" applyFont="1" applyBorder="1" applyAlignment="1">
      <alignment horizontal="left"/>
    </xf>
    <xf numFmtId="0" fontId="0" fillId="0" borderId="12" xfId="0" applyBorder="1" applyAlignment="1">
      <alignment horizontal="center"/>
    </xf>
    <xf numFmtId="0" fontId="64" fillId="0" borderId="47" xfId="0" applyFont="1" applyBorder="1" applyAlignment="1">
      <alignment horizontal="left"/>
    </xf>
    <xf numFmtId="0" fontId="64" fillId="0" borderId="9" xfId="0" applyFont="1" applyBorder="1" applyAlignment="1">
      <alignment horizontal="left"/>
    </xf>
    <xf numFmtId="0" fontId="64" fillId="0" borderId="10" xfId="0" applyFont="1" applyBorder="1" applyAlignment="1">
      <alignment horizontal="left"/>
    </xf>
    <xf numFmtId="0" fontId="5" fillId="9" borderId="12" xfId="0" applyFont="1" applyFill="1" applyBorder="1" applyAlignment="1">
      <alignment horizontal="center"/>
    </xf>
    <xf numFmtId="0" fontId="56" fillId="0" borderId="11" xfId="0" applyFont="1" applyBorder="1" applyAlignment="1">
      <alignment horizontal="center"/>
    </xf>
    <xf numFmtId="0" fontId="56" fillId="0" borderId="10" xfId="0" applyFont="1" applyBorder="1" applyAlignment="1">
      <alignment horizontal="center"/>
    </xf>
    <xf numFmtId="0" fontId="5" fillId="0" borderId="11" xfId="0" applyFont="1" applyBorder="1" applyAlignment="1">
      <alignment horizontal="left"/>
    </xf>
    <xf numFmtId="0" fontId="5" fillId="0" borderId="9" xfId="0" applyFont="1" applyBorder="1" applyAlignment="1">
      <alignment horizontal="left"/>
    </xf>
    <xf numFmtId="0" fontId="2" fillId="0" borderId="10" xfId="0" applyFont="1" applyBorder="1" applyAlignment="1">
      <alignment horizontal="left"/>
    </xf>
    <xf numFmtId="0" fontId="5" fillId="9" borderId="41" xfId="0" applyFont="1" applyFill="1" applyBorder="1" applyAlignment="1">
      <alignment horizontal="center"/>
    </xf>
    <xf numFmtId="0" fontId="56" fillId="0" borderId="12" xfId="0" applyFont="1" applyBorder="1" applyAlignment="1">
      <alignment horizontal="center"/>
    </xf>
    <xf numFmtId="0" fontId="5" fillId="9" borderId="15" xfId="0" applyFont="1" applyFill="1" applyBorder="1" applyAlignment="1">
      <alignment horizontal="center"/>
    </xf>
    <xf numFmtId="0" fontId="19" fillId="0" borderId="12" xfId="0" applyFont="1" applyBorder="1" applyAlignment="1">
      <alignment horizontal="center"/>
    </xf>
    <xf numFmtId="0" fontId="19" fillId="0" borderId="11" xfId="0" applyFont="1" applyBorder="1" applyAlignment="1">
      <alignment horizontal="center"/>
    </xf>
    <xf numFmtId="0" fontId="19" fillId="0" borderId="10" xfId="0" applyFont="1" applyBorder="1" applyAlignment="1">
      <alignment horizontal="center"/>
    </xf>
    <xf numFmtId="0" fontId="73" fillId="0" borderId="0" xfId="0" applyFont="1" applyAlignment="1">
      <alignment horizontal="center"/>
    </xf>
    <xf numFmtId="0" fontId="8" fillId="9" borderId="12" xfId="0" applyFont="1" applyFill="1" applyBorder="1" applyAlignment="1">
      <alignment horizontal="center"/>
    </xf>
    <xf numFmtId="0" fontId="8" fillId="9" borderId="11" xfId="0" applyFont="1" applyFill="1" applyBorder="1" applyAlignment="1">
      <alignment horizontal="center"/>
    </xf>
    <xf numFmtId="0" fontId="8" fillId="9" borderId="10" xfId="0" applyFont="1" applyFill="1" applyBorder="1" applyAlignment="1">
      <alignment horizontal="center"/>
    </xf>
    <xf numFmtId="0" fontId="0" fillId="0" borderId="16" xfId="0" applyBorder="1" applyAlignment="1">
      <alignment horizontal="center"/>
    </xf>
    <xf numFmtId="0" fontId="27" fillId="0" borderId="12" xfId="0" applyFont="1" applyBorder="1" applyAlignment="1">
      <alignment horizontal="center"/>
    </xf>
    <xf numFmtId="0" fontId="65" fillId="0" borderId="0" xfId="0" applyFont="1" applyAlignment="1">
      <alignment horizontal="left" wrapText="1"/>
    </xf>
    <xf numFmtId="0" fontId="31" fillId="0" borderId="0" xfId="0" applyFont="1" applyAlignment="1">
      <alignment horizontal="center" vertical="center"/>
    </xf>
    <xf numFmtId="0" fontId="32" fillId="0" borderId="0" xfId="0" applyFont="1" applyAlignment="1">
      <alignment horizontal="center"/>
    </xf>
    <xf numFmtId="0" fontId="20" fillId="0" borderId="7" xfId="0" applyFont="1" applyBorder="1" applyAlignment="1">
      <alignment horizontal="center"/>
    </xf>
    <xf numFmtId="0" fontId="28" fillId="0" borderId="0" xfId="0" applyFont="1" applyAlignment="1">
      <alignment horizontal="center"/>
    </xf>
    <xf numFmtId="0" fontId="0" fillId="0" borderId="0" xfId="0" applyAlignment="1">
      <alignment horizontal="center"/>
    </xf>
    <xf numFmtId="0" fontId="3" fillId="0" borderId="17" xfId="0" applyFont="1" applyBorder="1" applyAlignment="1">
      <alignment horizontal="left" wrapText="1"/>
    </xf>
    <xf numFmtId="0" fontId="3" fillId="0" borderId="28" xfId="0" applyFont="1" applyBorder="1" applyAlignment="1">
      <alignment horizontal="left" wrapText="1"/>
    </xf>
    <xf numFmtId="0" fontId="35" fillId="0" borderId="62" xfId="0" applyFont="1" applyBorder="1" applyAlignment="1">
      <alignment horizontal="center"/>
    </xf>
    <xf numFmtId="0" fontId="35" fillId="0" borderId="61" xfId="0" applyFont="1" applyBorder="1" applyAlignment="1">
      <alignment horizontal="center"/>
    </xf>
    <xf numFmtId="0" fontId="3" fillId="0" borderId="17" xfId="0" applyFont="1" applyBorder="1" applyAlignment="1">
      <alignment horizontal="center"/>
    </xf>
    <xf numFmtId="0" fontId="3" fillId="0" borderId="28" xfId="0" applyFont="1" applyBorder="1" applyAlignment="1">
      <alignment horizontal="center"/>
    </xf>
    <xf numFmtId="0" fontId="17" fillId="0" borderId="17" xfId="0" applyFont="1" applyBorder="1" applyAlignment="1">
      <alignment horizontal="center" wrapText="1"/>
    </xf>
    <xf numFmtId="0" fontId="17" fillId="0" borderId="28" xfId="0" applyFont="1" applyBorder="1" applyAlignment="1">
      <alignment horizontal="center" wrapText="1"/>
    </xf>
    <xf numFmtId="0" fontId="3" fillId="0" borderId="17" xfId="0" applyFont="1" applyBorder="1" applyAlignment="1">
      <alignment horizontal="center" vertical="top"/>
    </xf>
    <xf numFmtId="0" fontId="3" fillId="0" borderId="28" xfId="0" applyFont="1" applyBorder="1" applyAlignment="1">
      <alignment horizontal="center" vertical="top"/>
    </xf>
    <xf numFmtId="0" fontId="3" fillId="0" borderId="17" xfId="0" applyFont="1" applyBorder="1" applyAlignment="1">
      <alignment horizontal="left" vertical="top" wrapText="1"/>
    </xf>
    <xf numFmtId="0" fontId="3" fillId="0" borderId="28" xfId="0" applyFont="1" applyBorder="1" applyAlignment="1">
      <alignment horizontal="left" vertical="top" wrapText="1"/>
    </xf>
    <xf numFmtId="0" fontId="34" fillId="0" borderId="0" xfId="0" applyFont="1" applyAlignment="1">
      <alignment horizontal="center"/>
    </xf>
    <xf numFmtId="0" fontId="0" fillId="0" borderId="11" xfId="0" applyBorder="1" applyAlignment="1">
      <alignment horizontal="left" wrapText="1"/>
    </xf>
    <xf numFmtId="0" fontId="0" fillId="0" borderId="9" xfId="0" applyBorder="1" applyAlignment="1">
      <alignment horizontal="left" wrapText="1"/>
    </xf>
    <xf numFmtId="0" fontId="0" fillId="0" borderId="10" xfId="0" applyBorder="1" applyAlignment="1">
      <alignment horizontal="left" wrapText="1"/>
    </xf>
    <xf numFmtId="0" fontId="0" fillId="0" borderId="12" xfId="0" applyBorder="1" applyAlignment="1">
      <alignment horizontal="left"/>
    </xf>
    <xf numFmtId="0" fontId="0" fillId="2" borderId="12" xfId="0" applyFill="1" applyBorder="1" applyAlignment="1">
      <alignment horizontal="left"/>
    </xf>
    <xf numFmtId="0" fontId="55" fillId="0" borderId="12" xfId="0" applyFont="1" applyBorder="1" applyAlignment="1">
      <alignment horizontal="left" wrapText="1"/>
    </xf>
    <xf numFmtId="166" fontId="39" fillId="0" borderId="12" xfId="234" applyNumberFormat="1" applyFont="1" applyBorder="1" applyAlignment="1">
      <alignment horizontal="left" vertical="center" shrinkToFit="1"/>
    </xf>
    <xf numFmtId="0" fontId="39" fillId="0" borderId="12" xfId="234" applyFont="1" applyBorder="1" applyAlignment="1">
      <alignment horizontal="left" vertical="top" wrapText="1"/>
    </xf>
    <xf numFmtId="0" fontId="7" fillId="0" borderId="12" xfId="234" applyFont="1" applyBorder="1" applyAlignment="1">
      <alignment horizontal="left" vertical="top" wrapText="1"/>
    </xf>
    <xf numFmtId="0" fontId="40" fillId="0" borderId="12" xfId="234" applyFont="1" applyBorder="1" applyAlignment="1">
      <alignment horizontal="left" vertical="top" wrapText="1"/>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12" xfId="0" applyBorder="1" applyAlignment="1">
      <alignment horizontal="center" wrapText="1"/>
    </xf>
    <xf numFmtId="0" fontId="0" fillId="17" borderId="12" xfId="0" applyFill="1" applyBorder="1" applyAlignment="1">
      <alignment horizontal="center"/>
    </xf>
    <xf numFmtId="1" fontId="0" fillId="17" borderId="12" xfId="0" applyNumberFormat="1" applyFill="1" applyBorder="1" applyAlignment="1">
      <alignment horizontal="center"/>
    </xf>
    <xf numFmtId="0" fontId="55" fillId="0" borderId="12" xfId="0" applyFont="1" applyBorder="1" applyAlignment="1">
      <alignment horizontal="left"/>
    </xf>
    <xf numFmtId="0" fontId="55" fillId="0" borderId="11" xfId="0" applyFont="1" applyBorder="1" applyAlignment="1">
      <alignment horizontal="left"/>
    </xf>
    <xf numFmtId="0" fontId="55" fillId="0" borderId="9" xfId="0" applyFont="1" applyBorder="1" applyAlignment="1">
      <alignment horizontal="left"/>
    </xf>
    <xf numFmtId="0" fontId="55" fillId="0" borderId="10" xfId="0" applyFont="1" applyBorder="1" applyAlignment="1">
      <alignment horizontal="left"/>
    </xf>
    <xf numFmtId="0" fontId="55" fillId="0" borderId="11" xfId="0" applyFont="1" applyBorder="1" applyAlignment="1">
      <alignment horizontal="left" wrapText="1"/>
    </xf>
    <xf numFmtId="0" fontId="55" fillId="0" borderId="9" xfId="0" applyFont="1" applyBorder="1" applyAlignment="1">
      <alignment horizontal="left" wrapText="1"/>
    </xf>
    <xf numFmtId="0" fontId="55" fillId="0" borderId="10" xfId="0" applyFont="1" applyBorder="1" applyAlignment="1">
      <alignment horizontal="left" wrapText="1"/>
    </xf>
    <xf numFmtId="0" fontId="0" fillId="0" borderId="12" xfId="0" applyBorder="1" applyAlignment="1">
      <alignment horizontal="left" wrapText="1"/>
    </xf>
    <xf numFmtId="166" fontId="41" fillId="0" borderId="12" xfId="0" applyNumberFormat="1" applyFont="1" applyBorder="1" applyAlignment="1">
      <alignment horizontal="left" vertical="top" shrinkToFit="1"/>
    </xf>
    <xf numFmtId="0" fontId="47" fillId="0" borderId="12" xfId="0" applyFont="1" applyBorder="1" applyAlignment="1">
      <alignment horizontal="left" vertical="top" wrapText="1"/>
    </xf>
    <xf numFmtId="0" fontId="43" fillId="0" borderId="12" xfId="0" applyFont="1" applyBorder="1" applyAlignment="1">
      <alignment vertical="top" wrapText="1"/>
    </xf>
    <xf numFmtId="0" fontId="42" fillId="0" borderId="12" xfId="0" applyFont="1" applyBorder="1" applyAlignment="1">
      <alignment horizontal="left" vertical="top" wrapText="1"/>
    </xf>
    <xf numFmtId="0" fontId="0" fillId="0" borderId="11"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1" fontId="0" fillId="17" borderId="11" xfId="0" applyNumberFormat="1" applyFill="1" applyBorder="1" applyAlignment="1">
      <alignment horizontal="center"/>
    </xf>
    <xf numFmtId="1" fontId="0" fillId="17" borderId="10" xfId="0" applyNumberFormat="1" applyFill="1" applyBorder="1" applyAlignment="1">
      <alignment horizontal="center"/>
    </xf>
    <xf numFmtId="0" fontId="43" fillId="0" borderId="12" xfId="0" applyFont="1" applyBorder="1" applyAlignment="1">
      <alignment horizontal="left" vertical="top" wrapText="1"/>
    </xf>
    <xf numFmtId="0" fontId="42" fillId="0" borderId="12" xfId="0" applyFont="1" applyBorder="1" applyAlignment="1">
      <alignment horizontal="left" vertical="top"/>
    </xf>
    <xf numFmtId="0" fontId="20" fillId="0" borderId="11" xfId="0" applyFont="1" applyBorder="1" applyAlignment="1">
      <alignment horizontal="left"/>
    </xf>
    <xf numFmtId="0" fontId="20" fillId="0" borderId="9" xfId="0" applyFont="1" applyBorder="1" applyAlignment="1">
      <alignment horizontal="left"/>
    </xf>
    <xf numFmtId="0" fontId="20" fillId="0" borderId="10" xfId="0" applyFont="1" applyBorder="1" applyAlignment="1">
      <alignment horizontal="left"/>
    </xf>
    <xf numFmtId="0" fontId="0" fillId="0" borderId="12" xfId="0" applyBorder="1" applyAlignment="1">
      <alignment horizontal="left" vertical="top"/>
    </xf>
    <xf numFmtId="0" fontId="20" fillId="0" borderId="12" xfId="0" applyFont="1" applyBorder="1" applyAlignment="1">
      <alignment horizontal="left"/>
    </xf>
    <xf numFmtId="0" fontId="0" fillId="0" borderId="12" xfId="0" applyBorder="1" applyAlignment="1">
      <alignment horizontal="center" vertical="top"/>
    </xf>
    <xf numFmtId="0" fontId="3" fillId="0" borderId="12" xfId="0" applyFont="1" applyBorder="1" applyAlignment="1">
      <alignment horizontal="left" vertical="top" wrapText="1"/>
    </xf>
    <xf numFmtId="0" fontId="42" fillId="0" borderId="12" xfId="0" applyFont="1" applyBorder="1" applyAlignment="1">
      <alignment horizontal="center" vertical="top" wrapText="1"/>
    </xf>
    <xf numFmtId="0" fontId="42" fillId="0" borderId="11" xfId="0" applyFont="1" applyBorder="1" applyAlignment="1">
      <alignment horizontal="left" vertical="top" wrapText="1"/>
    </xf>
    <xf numFmtId="0" fontId="42" fillId="0" borderId="9" xfId="0" applyFont="1" applyBorder="1" applyAlignment="1">
      <alignment horizontal="left" vertical="top" wrapText="1"/>
    </xf>
    <xf numFmtId="0" fontId="42" fillId="0" borderId="10" xfId="0" applyFont="1" applyBorder="1" applyAlignment="1">
      <alignment horizontal="left" vertical="top" wrapText="1"/>
    </xf>
    <xf numFmtId="0" fontId="0" fillId="0" borderId="7" xfId="0" applyBorder="1" applyAlignment="1">
      <alignment horizontal="center"/>
    </xf>
    <xf numFmtId="2" fontId="25" fillId="0" borderId="11" xfId="0" applyNumberFormat="1" applyFont="1" applyBorder="1" applyAlignment="1">
      <alignment horizontal="center"/>
    </xf>
    <xf numFmtId="2" fontId="25" fillId="0" borderId="10" xfId="0" applyNumberFormat="1" applyFont="1" applyBorder="1" applyAlignment="1">
      <alignment horizontal="center"/>
    </xf>
    <xf numFmtId="2" fontId="25" fillId="17" borderId="11" xfId="0" applyNumberFormat="1" applyFont="1" applyFill="1" applyBorder="1" applyAlignment="1">
      <alignment horizontal="center"/>
    </xf>
    <xf numFmtId="2" fontId="25" fillId="17" borderId="10" xfId="0" applyNumberFormat="1" applyFont="1" applyFill="1" applyBorder="1" applyAlignment="1">
      <alignment horizontal="center"/>
    </xf>
    <xf numFmtId="0" fontId="44" fillId="0" borderId="11" xfId="203" applyFont="1" applyBorder="1" applyAlignment="1">
      <alignment horizontal="center" wrapText="1"/>
    </xf>
    <xf numFmtId="0" fontId="44" fillId="0" borderId="9" xfId="203" applyFont="1" applyBorder="1" applyAlignment="1">
      <alignment horizontal="center" wrapText="1"/>
    </xf>
    <xf numFmtId="0" fontId="44" fillId="0" borderId="10" xfId="203" applyFont="1" applyBorder="1" applyAlignment="1">
      <alignment horizontal="center" wrapText="1"/>
    </xf>
    <xf numFmtId="167" fontId="44" fillId="3" borderId="11" xfId="203" applyNumberFormat="1" applyFont="1" applyFill="1" applyBorder="1" applyAlignment="1">
      <alignment horizontal="center" wrapText="1"/>
    </xf>
    <xf numFmtId="0" fontId="44" fillId="3" borderId="9" xfId="203" applyFont="1" applyFill="1" applyBorder="1" applyAlignment="1">
      <alignment horizontal="center" wrapText="1"/>
    </xf>
    <xf numFmtId="0" fontId="44" fillId="3" borderId="10" xfId="203" applyFont="1" applyFill="1" applyBorder="1" applyAlignment="1">
      <alignment horizontal="center" wrapText="1"/>
    </xf>
    <xf numFmtId="0" fontId="44" fillId="3" borderId="11" xfId="203" applyFont="1" applyFill="1" applyBorder="1" applyAlignment="1">
      <alignment horizontal="center" wrapText="1"/>
    </xf>
    <xf numFmtId="0" fontId="23" fillId="0" borderId="12" xfId="203" applyBorder="1" applyAlignment="1">
      <alignment horizontal="center" vertical="top"/>
    </xf>
    <xf numFmtId="0" fontId="42" fillId="0" borderId="12" xfId="203" applyFont="1" applyBorder="1" applyAlignment="1">
      <alignment horizontal="center" vertical="top" wrapText="1"/>
    </xf>
    <xf numFmtId="0" fontId="23" fillId="0" borderId="11" xfId="203" applyBorder="1" applyAlignment="1">
      <alignment horizontal="center" vertical="top"/>
    </xf>
    <xf numFmtId="0" fontId="23" fillId="0" borderId="10" xfId="203" applyBorder="1" applyAlignment="1">
      <alignment horizontal="center" vertical="top"/>
    </xf>
    <xf numFmtId="2" fontId="25" fillId="0" borderId="9" xfId="0" applyNumberFormat="1" applyFont="1" applyBorder="1" applyAlignment="1">
      <alignment horizontal="center"/>
    </xf>
    <xf numFmtId="2" fontId="44" fillId="17" borderId="11" xfId="203" applyNumberFormat="1" applyFont="1" applyFill="1" applyBorder="1" applyAlignment="1">
      <alignment horizontal="center" wrapText="1"/>
    </xf>
    <xf numFmtId="0" fontId="44" fillId="17" borderId="9" xfId="203" applyFont="1" applyFill="1" applyBorder="1" applyAlignment="1">
      <alignment horizontal="center" wrapText="1"/>
    </xf>
    <xf numFmtId="0" fontId="44" fillId="17" borderId="10" xfId="203" applyFont="1" applyFill="1" applyBorder="1" applyAlignment="1">
      <alignment horizontal="center" wrapText="1"/>
    </xf>
    <xf numFmtId="0" fontId="44" fillId="0" borderId="12" xfId="203" applyFont="1" applyBorder="1" applyAlignment="1">
      <alignment horizontal="center" vertical="center" wrapText="1"/>
    </xf>
    <xf numFmtId="0" fontId="42" fillId="0" borderId="12" xfId="203" applyFont="1" applyBorder="1" applyAlignment="1">
      <alignment horizontal="center" vertical="center" wrapText="1"/>
    </xf>
    <xf numFmtId="0" fontId="42" fillId="0" borderId="11" xfId="203" applyFont="1" applyBorder="1" applyAlignment="1">
      <alignment horizontal="center" vertical="center" wrapText="1"/>
    </xf>
    <xf numFmtId="0" fontId="42" fillId="0" borderId="10" xfId="203" applyFont="1" applyBorder="1" applyAlignment="1">
      <alignment horizontal="center" vertical="center" wrapText="1"/>
    </xf>
    <xf numFmtId="0" fontId="44" fillId="0" borderId="11" xfId="203" applyFont="1" applyBorder="1" applyAlignment="1">
      <alignment horizontal="center" vertical="center" wrapText="1"/>
    </xf>
    <xf numFmtId="0" fontId="44" fillId="0" borderId="10" xfId="203" applyFont="1" applyBorder="1" applyAlignment="1">
      <alignment horizontal="center" vertical="center" wrapText="1"/>
    </xf>
    <xf numFmtId="0" fontId="42" fillId="6" borderId="11" xfId="0" applyFont="1" applyFill="1" applyBorder="1" applyAlignment="1">
      <alignment horizontal="left" vertical="top" wrapText="1"/>
    </xf>
    <xf numFmtId="0" fontId="42" fillId="6" borderId="9" xfId="0" applyFont="1" applyFill="1" applyBorder="1" applyAlignment="1">
      <alignment horizontal="left" vertical="top" wrapText="1"/>
    </xf>
    <xf numFmtId="0" fontId="42" fillId="6" borderId="10" xfId="0" applyFont="1" applyFill="1" applyBorder="1" applyAlignment="1">
      <alignment horizontal="left" vertical="top" wrapText="1"/>
    </xf>
    <xf numFmtId="0" fontId="23" fillId="0" borderId="12" xfId="203" applyBorder="1" applyAlignment="1">
      <alignment horizontal="center" vertical="top" wrapText="1"/>
    </xf>
    <xf numFmtId="0" fontId="47" fillId="6" borderId="4" xfId="203" applyFont="1" applyFill="1" applyBorder="1" applyAlignment="1">
      <alignment horizontal="left" vertical="top" wrapText="1"/>
    </xf>
    <xf numFmtId="0" fontId="47" fillId="6" borderId="0" xfId="203" applyFont="1" applyFill="1" applyAlignment="1">
      <alignment horizontal="left" vertical="top" wrapText="1"/>
    </xf>
    <xf numFmtId="0" fontId="47" fillId="6" borderId="5" xfId="203" applyFont="1" applyFill="1" applyBorder="1" applyAlignment="1">
      <alignment horizontal="left" vertical="top" wrapText="1"/>
    </xf>
    <xf numFmtId="167" fontId="43" fillId="0" borderId="12" xfId="203" applyNumberFormat="1" applyFont="1" applyBorder="1" applyAlignment="1">
      <alignment horizontal="center" vertical="top" shrinkToFit="1"/>
    </xf>
    <xf numFmtId="167" fontId="43" fillId="0" borderId="11" xfId="203" applyNumberFormat="1" applyFont="1" applyBorder="1" applyAlignment="1">
      <alignment horizontal="center" vertical="top" shrinkToFit="1"/>
    </xf>
    <xf numFmtId="167" fontId="43" fillId="0" borderId="9" xfId="203" applyNumberFormat="1" applyFont="1" applyBorder="1" applyAlignment="1">
      <alignment horizontal="center" vertical="top" shrinkToFit="1"/>
    </xf>
    <xf numFmtId="0" fontId="42" fillId="0" borderId="11" xfId="203" applyFont="1" applyBorder="1" applyAlignment="1">
      <alignment horizontal="center" vertical="top" wrapText="1"/>
    </xf>
    <xf numFmtId="0" fontId="42" fillId="0" borderId="10" xfId="203" applyFont="1" applyBorder="1" applyAlignment="1">
      <alignment horizontal="center" vertical="top" wrapText="1"/>
    </xf>
    <xf numFmtId="0" fontId="42" fillId="0" borderId="12" xfId="203" applyFont="1" applyBorder="1" applyAlignment="1">
      <alignment vertical="top" wrapText="1"/>
    </xf>
    <xf numFmtId="0" fontId="47" fillId="6" borderId="11" xfId="203" applyFont="1" applyFill="1" applyBorder="1" applyAlignment="1">
      <alignment horizontal="left" vertical="top" wrapText="1"/>
    </xf>
    <xf numFmtId="0" fontId="47" fillId="6" borderId="9" xfId="203" applyFont="1" applyFill="1" applyBorder="1" applyAlignment="1">
      <alignment horizontal="left" vertical="top" wrapText="1"/>
    </xf>
    <xf numFmtId="0" fontId="47" fillId="6" borderId="10" xfId="203" applyFont="1" applyFill="1" applyBorder="1" applyAlignment="1">
      <alignment horizontal="left" vertical="top" wrapText="1"/>
    </xf>
    <xf numFmtId="0" fontId="42" fillId="0" borderId="21" xfId="203" applyFont="1" applyBorder="1" applyAlignment="1">
      <alignment horizontal="center" vertical="top" wrapText="1"/>
    </xf>
    <xf numFmtId="0" fontId="42" fillId="0" borderId="22" xfId="203" applyFont="1" applyBorder="1" applyAlignment="1">
      <alignment horizontal="center" vertical="top" wrapText="1"/>
    </xf>
    <xf numFmtId="0" fontId="42" fillId="0" borderId="58" xfId="203" applyFont="1" applyBorder="1" applyAlignment="1">
      <alignment horizontal="center" vertical="top" wrapText="1"/>
    </xf>
    <xf numFmtId="0" fontId="44" fillId="0" borderId="11" xfId="203" applyFont="1" applyBorder="1" applyAlignment="1">
      <alignment horizontal="center" vertical="top" wrapText="1"/>
    </xf>
    <xf numFmtId="0" fontId="44" fillId="0" borderId="9" xfId="203" applyFont="1" applyBorder="1" applyAlignment="1">
      <alignment horizontal="center" vertical="top" wrapText="1"/>
    </xf>
    <xf numFmtId="0" fontId="44" fillId="0" borderId="10" xfId="203" applyFont="1" applyBorder="1" applyAlignment="1">
      <alignment horizontal="center" vertical="top" wrapText="1"/>
    </xf>
    <xf numFmtId="0" fontId="47" fillId="6" borderId="1" xfId="203" applyFont="1" applyFill="1" applyBorder="1" applyAlignment="1">
      <alignment horizontal="left" vertical="top" wrapText="1"/>
    </xf>
    <xf numFmtId="0" fontId="47" fillId="6" borderId="2" xfId="203" applyFont="1" applyFill="1" applyBorder="1" applyAlignment="1">
      <alignment horizontal="left" vertical="top" wrapText="1"/>
    </xf>
    <xf numFmtId="0" fontId="47" fillId="6" borderId="3" xfId="203" applyFont="1" applyFill="1" applyBorder="1" applyAlignment="1">
      <alignment horizontal="left" vertical="top" wrapText="1"/>
    </xf>
    <xf numFmtId="0" fontId="44" fillId="17" borderId="11" xfId="203" applyFont="1" applyFill="1" applyBorder="1" applyAlignment="1">
      <alignment horizontal="center" vertical="center" wrapText="1"/>
    </xf>
    <xf numFmtId="0" fontId="44" fillId="17" borderId="10" xfId="203" applyFont="1" applyFill="1" applyBorder="1" applyAlignment="1">
      <alignment horizontal="center" vertical="center" wrapText="1"/>
    </xf>
    <xf numFmtId="0" fontId="42" fillId="0" borderId="9" xfId="203" applyFont="1" applyBorder="1" applyAlignment="1">
      <alignment horizontal="center" vertical="top" wrapText="1"/>
    </xf>
    <xf numFmtId="167" fontId="43" fillId="0" borderId="24" xfId="203" applyNumberFormat="1" applyFont="1" applyBorder="1" applyAlignment="1">
      <alignment horizontal="center" vertical="top" shrinkToFit="1"/>
    </xf>
    <xf numFmtId="167" fontId="43" fillId="0" borderId="10" xfId="203" applyNumberFormat="1" applyFont="1" applyBorder="1" applyAlignment="1">
      <alignment horizontal="center" vertical="top" shrinkToFit="1"/>
    </xf>
    <xf numFmtId="0" fontId="3" fillId="0" borderId="11" xfId="203" applyFont="1" applyBorder="1" applyAlignment="1">
      <alignment horizontal="center" vertical="top" wrapText="1"/>
    </xf>
    <xf numFmtId="0" fontId="3" fillId="0" borderId="9" xfId="203" applyFont="1" applyBorder="1" applyAlignment="1">
      <alignment horizontal="center" vertical="top" wrapText="1"/>
    </xf>
    <xf numFmtId="0" fontId="3" fillId="0" borderId="10" xfId="203" applyFont="1" applyBorder="1" applyAlignment="1">
      <alignment horizontal="center" vertical="top" wrapText="1"/>
    </xf>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4" fillId="0" borderId="12" xfId="203" applyFont="1" applyBorder="1" applyAlignment="1">
      <alignment horizontal="center" vertical="top" wrapText="1"/>
    </xf>
    <xf numFmtId="0" fontId="7" fillId="0" borderId="12" xfId="0" applyFont="1" applyBorder="1" applyAlignment="1">
      <alignment horizontal="center" vertical="top" wrapText="1"/>
    </xf>
    <xf numFmtId="0" fontId="23" fillId="0" borderId="9" xfId="203" applyBorder="1" applyAlignment="1">
      <alignment horizontal="center" vertical="top"/>
    </xf>
    <xf numFmtId="0" fontId="44" fillId="0" borderId="12" xfId="203" quotePrefix="1" applyFont="1" applyBorder="1" applyAlignment="1">
      <alignment horizontal="center" vertical="top" wrapText="1"/>
    </xf>
    <xf numFmtId="0" fontId="43" fillId="0" borderId="12" xfId="203" applyFont="1" applyBorder="1" applyAlignment="1">
      <alignment horizontal="center" vertical="top" wrapText="1"/>
    </xf>
    <xf numFmtId="0" fontId="48" fillId="6" borderId="6" xfId="203" applyFont="1" applyFill="1" applyBorder="1" applyAlignment="1">
      <alignment horizontal="left" vertical="top" wrapText="1"/>
    </xf>
    <xf numFmtId="0" fontId="48" fillId="6" borderId="7" xfId="203" applyFont="1" applyFill="1" applyBorder="1" applyAlignment="1">
      <alignment horizontal="left" vertical="top" wrapText="1"/>
    </xf>
    <xf numFmtId="0" fontId="48" fillId="6" borderId="8" xfId="203" applyFont="1" applyFill="1" applyBorder="1" applyAlignment="1">
      <alignment horizontal="left" vertical="top" wrapText="1"/>
    </xf>
    <xf numFmtId="0" fontId="43" fillId="0" borderId="12" xfId="203" applyFont="1" applyBorder="1" applyAlignment="1">
      <alignment vertical="top" wrapText="1"/>
    </xf>
    <xf numFmtId="0" fontId="0" fillId="0" borderId="12" xfId="0" applyBorder="1"/>
    <xf numFmtId="0" fontId="43" fillId="0" borderId="11" xfId="203" applyFont="1" applyBorder="1" applyAlignment="1">
      <alignment horizontal="center" vertical="top" wrapText="1"/>
    </xf>
    <xf numFmtId="0" fontId="43" fillId="0" borderId="10" xfId="203" applyFont="1" applyBorder="1" applyAlignment="1">
      <alignment horizontal="center" vertical="top" wrapText="1"/>
    </xf>
    <xf numFmtId="0" fontId="0" fillId="0" borderId="11" xfId="0" applyBorder="1" applyAlignment="1">
      <alignment horizontal="center"/>
    </xf>
    <xf numFmtId="0" fontId="0" fillId="0" borderId="10" xfId="0" applyBorder="1" applyAlignment="1">
      <alignment horizontal="center"/>
    </xf>
    <xf numFmtId="167" fontId="43" fillId="17" borderId="12" xfId="203" applyNumberFormat="1" applyFont="1" applyFill="1" applyBorder="1" applyAlignment="1">
      <alignment horizontal="center" vertical="top" shrinkToFit="1"/>
    </xf>
    <xf numFmtId="0" fontId="43" fillId="0" borderId="12" xfId="203" applyFont="1" applyBorder="1" applyAlignment="1">
      <alignment horizontal="center" vertical="center" wrapText="1"/>
    </xf>
    <xf numFmtId="0" fontId="42" fillId="0" borderId="6" xfId="203" applyFont="1" applyBorder="1" applyAlignment="1">
      <alignment horizontal="center" vertical="center" wrapText="1"/>
    </xf>
    <xf numFmtId="0" fontId="42" fillId="0" borderId="8" xfId="203" applyFont="1" applyBorder="1" applyAlignment="1">
      <alignment horizontal="center" vertical="center" wrapText="1"/>
    </xf>
    <xf numFmtId="0" fontId="42" fillId="0" borderId="6" xfId="203" applyFont="1" applyBorder="1" applyAlignment="1">
      <alignment horizontal="center" vertical="top" wrapText="1"/>
    </xf>
    <xf numFmtId="0" fontId="42" fillId="0" borderId="7" xfId="203" applyFont="1" applyBorder="1" applyAlignment="1">
      <alignment horizontal="center" vertical="top" wrapText="1"/>
    </xf>
    <xf numFmtId="0" fontId="42" fillId="0" borderId="8" xfId="203" applyFont="1" applyBorder="1" applyAlignment="1">
      <alignment horizontal="center" vertical="top" wrapText="1"/>
    </xf>
    <xf numFmtId="0" fontId="23" fillId="6" borderId="11" xfId="203" applyFill="1" applyBorder="1" applyAlignment="1">
      <alignment horizontal="left" vertical="top"/>
    </xf>
    <xf numFmtId="0" fontId="23" fillId="6" borderId="9" xfId="203" applyFill="1" applyBorder="1" applyAlignment="1">
      <alignment horizontal="left" vertical="top"/>
    </xf>
    <xf numFmtId="0" fontId="23" fillId="6" borderId="10" xfId="203" applyFill="1" applyBorder="1" applyAlignment="1">
      <alignment horizontal="left" vertical="top"/>
    </xf>
    <xf numFmtId="0" fontId="44" fillId="0" borderId="11" xfId="203" applyFont="1" applyBorder="1" applyAlignment="1">
      <alignment horizontal="left" vertical="top"/>
    </xf>
    <xf numFmtId="0" fontId="44" fillId="0" borderId="9" xfId="203" applyFont="1" applyBorder="1" applyAlignment="1">
      <alignment horizontal="left" vertical="top"/>
    </xf>
    <xf numFmtId="0" fontId="44" fillId="0" borderId="11" xfId="203" applyFont="1" applyBorder="1" applyAlignment="1">
      <alignment horizontal="left" vertical="top" wrapText="1"/>
    </xf>
    <xf numFmtId="0" fontId="44" fillId="0" borderId="9" xfId="203" applyFont="1" applyBorder="1" applyAlignment="1">
      <alignment horizontal="left" vertical="top" wrapText="1"/>
    </xf>
    <xf numFmtId="0" fontId="44" fillId="0" borderId="15" xfId="203" applyFont="1" applyBorder="1" applyAlignment="1">
      <alignment horizontal="center" vertical="top" wrapText="1"/>
    </xf>
    <xf numFmtId="0" fontId="44" fillId="0" borderId="14" xfId="203" applyFont="1" applyBorder="1" applyAlignment="1">
      <alignment horizontal="center" vertical="top" wrapText="1"/>
    </xf>
    <xf numFmtId="0" fontId="44" fillId="0" borderId="16" xfId="203" applyFont="1" applyBorder="1" applyAlignment="1">
      <alignment horizontal="center" vertical="top" wrapText="1"/>
    </xf>
    <xf numFmtId="0" fontId="44" fillId="0" borderId="4" xfId="203" applyFont="1" applyBorder="1" applyAlignment="1">
      <alignment horizontal="center" vertical="top" wrapText="1"/>
    </xf>
    <xf numFmtId="0" fontId="44" fillId="0" borderId="23" xfId="203" applyFont="1" applyBorder="1" applyAlignment="1">
      <alignment horizontal="center" vertical="top" wrapText="1"/>
    </xf>
    <xf numFmtId="0" fontId="44" fillId="0" borderId="6" xfId="203" applyFont="1" applyBorder="1" applyAlignment="1">
      <alignment horizontal="center" vertical="top" wrapText="1"/>
    </xf>
    <xf numFmtId="0" fontId="44" fillId="0" borderId="26" xfId="203" applyFont="1" applyBorder="1" applyAlignment="1">
      <alignment horizontal="center" vertical="top" wrapText="1"/>
    </xf>
    <xf numFmtId="0" fontId="42" fillId="0" borderId="19" xfId="203" applyFont="1" applyBorder="1" applyAlignment="1">
      <alignment horizontal="center" vertical="top" wrapText="1"/>
    </xf>
    <xf numFmtId="0" fontId="42" fillId="0" borderId="0" xfId="203" applyFont="1" applyAlignment="1">
      <alignment horizontal="center" vertical="top" wrapText="1"/>
    </xf>
    <xf numFmtId="0" fontId="42" fillId="0" borderId="23" xfId="203" applyFont="1" applyBorder="1" applyAlignment="1">
      <alignment horizontal="center" vertical="top" wrapText="1"/>
    </xf>
    <xf numFmtId="0" fontId="42" fillId="0" borderId="25" xfId="203" applyFont="1" applyBorder="1" applyAlignment="1">
      <alignment horizontal="center" vertical="top" wrapText="1"/>
    </xf>
    <xf numFmtId="0" fontId="42" fillId="0" borderId="26" xfId="203" applyFont="1" applyBorder="1" applyAlignment="1">
      <alignment horizontal="center" vertical="top" wrapText="1"/>
    </xf>
    <xf numFmtId="0" fontId="50" fillId="6" borderId="11" xfId="203" applyFont="1" applyFill="1" applyBorder="1" applyAlignment="1">
      <alignment horizontal="center" vertical="top"/>
    </xf>
    <xf numFmtId="0" fontId="50" fillId="6" borderId="9" xfId="203" applyFont="1" applyFill="1" applyBorder="1" applyAlignment="1">
      <alignment horizontal="center" vertical="top"/>
    </xf>
    <xf numFmtId="0" fontId="51" fillId="6" borderId="11" xfId="203" applyFont="1" applyFill="1" applyBorder="1" applyAlignment="1">
      <alignment horizontal="center" vertical="top"/>
    </xf>
    <xf numFmtId="0" fontId="51" fillId="6" borderId="9" xfId="203" applyFont="1" applyFill="1" applyBorder="1" applyAlignment="1">
      <alignment horizontal="center" vertical="top"/>
    </xf>
    <xf numFmtId="0" fontId="44" fillId="0" borderId="10" xfId="203" applyFont="1" applyBorder="1" applyAlignment="1">
      <alignment horizontal="left" vertical="top"/>
    </xf>
    <xf numFmtId="0" fontId="44" fillId="0" borderId="1" xfId="203" applyFont="1" applyBorder="1" applyAlignment="1">
      <alignment horizontal="left" vertical="top" wrapText="1"/>
    </xf>
    <xf numFmtId="0" fontId="44" fillId="0" borderId="2" xfId="203" applyFont="1" applyBorder="1" applyAlignment="1">
      <alignment horizontal="left" vertical="top" wrapText="1"/>
    </xf>
    <xf numFmtId="0" fontId="52" fillId="6" borderId="4" xfId="203" applyFont="1" applyFill="1" applyBorder="1" applyAlignment="1">
      <alignment horizontal="center" vertical="top" wrapText="1"/>
    </xf>
    <xf numFmtId="0" fontId="52" fillId="6" borderId="0" xfId="203" applyFont="1" applyFill="1" applyAlignment="1">
      <alignment horizontal="center" vertical="top"/>
    </xf>
    <xf numFmtId="0" fontId="52" fillId="6" borderId="5" xfId="203" applyFont="1" applyFill="1" applyBorder="1" applyAlignment="1">
      <alignment horizontal="center" vertical="top"/>
    </xf>
    <xf numFmtId="167" fontId="43" fillId="0" borderId="4" xfId="203" applyNumberFormat="1" applyFont="1" applyBorder="1" applyAlignment="1">
      <alignment horizontal="center" vertical="top" shrinkToFit="1"/>
    </xf>
    <xf numFmtId="167" fontId="43" fillId="0" borderId="23" xfId="203" applyNumberFormat="1" applyFont="1" applyBorder="1" applyAlignment="1">
      <alignment horizontal="center" vertical="top" shrinkToFit="1"/>
    </xf>
    <xf numFmtId="167" fontId="43" fillId="0" borderId="19" xfId="203" applyNumberFormat="1" applyFont="1" applyBorder="1" applyAlignment="1">
      <alignment horizontal="center" vertical="top" shrinkToFit="1"/>
    </xf>
    <xf numFmtId="167" fontId="43" fillId="0" borderId="0" xfId="203" applyNumberFormat="1" applyFont="1" applyAlignment="1">
      <alignment horizontal="center" vertical="top" shrinkToFit="1"/>
    </xf>
    <xf numFmtId="0" fontId="43" fillId="0" borderId="9" xfId="203" applyFont="1" applyBorder="1" applyAlignment="1">
      <alignment horizontal="center" vertical="top" wrapText="1"/>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left" wrapText="1"/>
    </xf>
    <xf numFmtId="0" fontId="20" fillId="0" borderId="0" xfId="0" applyFont="1" applyAlignment="1">
      <alignment horizontal="center" vertical="center"/>
    </xf>
    <xf numFmtId="0" fontId="0" fillId="0" borderId="28" xfId="0" quotePrefix="1" applyBorder="1"/>
  </cellXfs>
  <cellStyles count="235">
    <cellStyle name="Comma" xfId="1" builtinId="3"/>
    <cellStyle name="Comma 10" xfId="3"/>
    <cellStyle name="Comma 10 2" xfId="207"/>
    <cellStyle name="Comma 2" xfId="4"/>
    <cellStyle name="Comma 2 10" xfId="5"/>
    <cellStyle name="Comma 2 11" xfId="6"/>
    <cellStyle name="Comma 2 12" xfId="7"/>
    <cellStyle name="Comma 2 13" xfId="8"/>
    <cellStyle name="Comma 2 14" xfId="9"/>
    <cellStyle name="Comma 2 15" xfId="10"/>
    <cellStyle name="Comma 2 16" xfId="11"/>
    <cellStyle name="Comma 2 17" xfId="12"/>
    <cellStyle name="Comma 2 18" xfId="13"/>
    <cellStyle name="Comma 2 19" xfId="14"/>
    <cellStyle name="Comma 2 2" xfId="15"/>
    <cellStyle name="Comma 2 2 10" xfId="16"/>
    <cellStyle name="Comma 2 2 11" xfId="17"/>
    <cellStyle name="Comma 2 2 12" xfId="18"/>
    <cellStyle name="Comma 2 2 13" xfId="19"/>
    <cellStyle name="Comma 2 2 14" xfId="20"/>
    <cellStyle name="Comma 2 2 15" xfId="21"/>
    <cellStyle name="Comma 2 2 16" xfId="22"/>
    <cellStyle name="Comma 2 2 17" xfId="23"/>
    <cellStyle name="Comma 2 2 18" xfId="24"/>
    <cellStyle name="Comma 2 2 19" xfId="25"/>
    <cellStyle name="Comma 2 2 2" xfId="26"/>
    <cellStyle name="Comma 2 2 20" xfId="27"/>
    <cellStyle name="Comma 2 2 21" xfId="28"/>
    <cellStyle name="Comma 2 2 22" xfId="29"/>
    <cellStyle name="Comma 2 2 23" xfId="30"/>
    <cellStyle name="Comma 2 2 24" xfId="31"/>
    <cellStyle name="Comma 2 2 25" xfId="32"/>
    <cellStyle name="Comma 2 2 26" xfId="33"/>
    <cellStyle name="Comma 2 2 27" xfId="34"/>
    <cellStyle name="Comma 2 2 28" xfId="35"/>
    <cellStyle name="Comma 2 2 29" xfId="36"/>
    <cellStyle name="Comma 2 2 3" xfId="37"/>
    <cellStyle name="Comma 2 2 30" xfId="38"/>
    <cellStyle name="Comma 2 2 31" xfId="39"/>
    <cellStyle name="Comma 2 2 32" xfId="40"/>
    <cellStyle name="Comma 2 2 33" xfId="41"/>
    <cellStyle name="Comma 2 2 34" xfId="42"/>
    <cellStyle name="Comma 2 2 35" xfId="43"/>
    <cellStyle name="Comma 2 2 36" xfId="44"/>
    <cellStyle name="Comma 2 2 37" xfId="45"/>
    <cellStyle name="Comma 2 2 38" xfId="46"/>
    <cellStyle name="Comma 2 2 39" xfId="47"/>
    <cellStyle name="Comma 2 2 4" xfId="48"/>
    <cellStyle name="Comma 2 2 40" xfId="49"/>
    <cellStyle name="Comma 2 2 41" xfId="50"/>
    <cellStyle name="Comma 2 2 42" xfId="51"/>
    <cellStyle name="Comma 2 2 43" xfId="52"/>
    <cellStyle name="Comma 2 2 44" xfId="53"/>
    <cellStyle name="Comma 2 2 45" xfId="54"/>
    <cellStyle name="Comma 2 2 46" xfId="55"/>
    <cellStyle name="Comma 2 2 47" xfId="56"/>
    <cellStyle name="Comma 2 2 5" xfId="57"/>
    <cellStyle name="Comma 2 2 6" xfId="58"/>
    <cellStyle name="Comma 2 2 7" xfId="59"/>
    <cellStyle name="Comma 2 2 8" xfId="60"/>
    <cellStyle name="Comma 2 2 9" xfId="61"/>
    <cellStyle name="Comma 2 20" xfId="62"/>
    <cellStyle name="Comma 2 21" xfId="63"/>
    <cellStyle name="Comma 2 22" xfId="64"/>
    <cellStyle name="Comma 2 23" xfId="65"/>
    <cellStyle name="Comma 2 24" xfId="66"/>
    <cellStyle name="Comma 2 24 2" xfId="209"/>
    <cellStyle name="Comma 2 25" xfId="67"/>
    <cellStyle name="Comma 2 25 2" xfId="210"/>
    <cellStyle name="Comma 2 26" xfId="68"/>
    <cellStyle name="Comma 2 26 2" xfId="211"/>
    <cellStyle name="Comma 2 27" xfId="69"/>
    <cellStyle name="Comma 2 27 2" xfId="212"/>
    <cellStyle name="Comma 2 28" xfId="70"/>
    <cellStyle name="Comma 2 28 2" xfId="213"/>
    <cellStyle name="Comma 2 29" xfId="71"/>
    <cellStyle name="Comma 2 29 2" xfId="214"/>
    <cellStyle name="Comma 2 3" xfId="72"/>
    <cellStyle name="Comma 2 3 10" xfId="73"/>
    <cellStyle name="Comma 2 3 11" xfId="74"/>
    <cellStyle name="Comma 2 3 12" xfId="75"/>
    <cellStyle name="Comma 2 3 13" xfId="76"/>
    <cellStyle name="Comma 2 3 14" xfId="77"/>
    <cellStyle name="Comma 2 3 15" xfId="78"/>
    <cellStyle name="Comma 2 3 16" xfId="79"/>
    <cellStyle name="Comma 2 3 17" xfId="80"/>
    <cellStyle name="Comma 2 3 18" xfId="81"/>
    <cellStyle name="Comma 2 3 19" xfId="82"/>
    <cellStyle name="Comma 2 3 2" xfId="83"/>
    <cellStyle name="Comma 2 3 20" xfId="84"/>
    <cellStyle name="Comma 2 3 21" xfId="85"/>
    <cellStyle name="Comma 2 3 22" xfId="86"/>
    <cellStyle name="Comma 2 3 23" xfId="87"/>
    <cellStyle name="Comma 2 3 24" xfId="88"/>
    <cellStyle name="Comma 2 3 25" xfId="89"/>
    <cellStyle name="Comma 2 3 26" xfId="90"/>
    <cellStyle name="Comma 2 3 27" xfId="91"/>
    <cellStyle name="Comma 2 3 28" xfId="92"/>
    <cellStyle name="Comma 2 3 29" xfId="93"/>
    <cellStyle name="Comma 2 3 3" xfId="94"/>
    <cellStyle name="Comma 2 3 30" xfId="95"/>
    <cellStyle name="Comma 2 3 31" xfId="96"/>
    <cellStyle name="Comma 2 3 32" xfId="97"/>
    <cellStyle name="Comma 2 3 33" xfId="98"/>
    <cellStyle name="Comma 2 3 34" xfId="99"/>
    <cellStyle name="Comma 2 3 35" xfId="100"/>
    <cellStyle name="Comma 2 3 36" xfId="101"/>
    <cellStyle name="Comma 2 3 37" xfId="102"/>
    <cellStyle name="Comma 2 3 38" xfId="103"/>
    <cellStyle name="Comma 2 3 39" xfId="104"/>
    <cellStyle name="Comma 2 3 4" xfId="105"/>
    <cellStyle name="Comma 2 3 40" xfId="106"/>
    <cellStyle name="Comma 2 3 41" xfId="107"/>
    <cellStyle name="Comma 2 3 42" xfId="108"/>
    <cellStyle name="Comma 2 3 43" xfId="109"/>
    <cellStyle name="Comma 2 3 44" xfId="110"/>
    <cellStyle name="Comma 2 3 45" xfId="111"/>
    <cellStyle name="Comma 2 3 46" xfId="112"/>
    <cellStyle name="Comma 2 3 47" xfId="113"/>
    <cellStyle name="Comma 2 3 5" xfId="114"/>
    <cellStyle name="Comma 2 3 6" xfId="115"/>
    <cellStyle name="Comma 2 3 7" xfId="116"/>
    <cellStyle name="Comma 2 3 8" xfId="117"/>
    <cellStyle name="Comma 2 3 9" xfId="118"/>
    <cellStyle name="Comma 2 30" xfId="119"/>
    <cellStyle name="Comma 2 30 2" xfId="215"/>
    <cellStyle name="Comma 2 31" xfId="120"/>
    <cellStyle name="Comma 2 31 2" xfId="216"/>
    <cellStyle name="Comma 2 32" xfId="121"/>
    <cellStyle name="Comma 2 32 2" xfId="217"/>
    <cellStyle name="Comma 2 33" xfId="122"/>
    <cellStyle name="Comma 2 33 2" xfId="218"/>
    <cellStyle name="Comma 2 34" xfId="123"/>
    <cellStyle name="Comma 2 34 2" xfId="219"/>
    <cellStyle name="Comma 2 35" xfId="124"/>
    <cellStyle name="Comma 2 35 2" xfId="220"/>
    <cellStyle name="Comma 2 36" xfId="125"/>
    <cellStyle name="Comma 2 36 2" xfId="221"/>
    <cellStyle name="Comma 2 37" xfId="126"/>
    <cellStyle name="Comma 2 37 2" xfId="222"/>
    <cellStyle name="Comma 2 38" xfId="127"/>
    <cellStyle name="Comma 2 38 2" xfId="223"/>
    <cellStyle name="Comma 2 39" xfId="128"/>
    <cellStyle name="Comma 2 39 2" xfId="224"/>
    <cellStyle name="Comma 2 4" xfId="129"/>
    <cellStyle name="Comma 2 40" xfId="130"/>
    <cellStyle name="Comma 2 40 2" xfId="225"/>
    <cellStyle name="Comma 2 41" xfId="131"/>
    <cellStyle name="Comma 2 41 2" xfId="226"/>
    <cellStyle name="Comma 2 42" xfId="132"/>
    <cellStyle name="Comma 2 42 2" xfId="227"/>
    <cellStyle name="Comma 2 43" xfId="133"/>
    <cellStyle name="Comma 2 43 2" xfId="228"/>
    <cellStyle name="Comma 2 44" xfId="134"/>
    <cellStyle name="Comma 2 44 2" xfId="229"/>
    <cellStyle name="Comma 2 45" xfId="135"/>
    <cellStyle name="Comma 2 45 2" xfId="230"/>
    <cellStyle name="Comma 2 46" xfId="136"/>
    <cellStyle name="Comma 2 46 2" xfId="231"/>
    <cellStyle name="Comma 2 47" xfId="137"/>
    <cellStyle name="Comma 2 48" xfId="138"/>
    <cellStyle name="Comma 2 49" xfId="139"/>
    <cellStyle name="Comma 2 5" xfId="140"/>
    <cellStyle name="Comma 2 50" xfId="141"/>
    <cellStyle name="Comma 2 51" xfId="142"/>
    <cellStyle name="Comma 2 52" xfId="143"/>
    <cellStyle name="Comma 2 53" xfId="144"/>
    <cellStyle name="Comma 2 54" xfId="145"/>
    <cellStyle name="Comma 2 55" xfId="146"/>
    <cellStyle name="Comma 2 56" xfId="147"/>
    <cellStyle name="Comma 2 57" xfId="148"/>
    <cellStyle name="Comma 2 58" xfId="149"/>
    <cellStyle name="Comma 2 59" xfId="150"/>
    <cellStyle name="Comma 2 6" xfId="151"/>
    <cellStyle name="Comma 2 60" xfId="152"/>
    <cellStyle name="Comma 2 61" xfId="153"/>
    <cellStyle name="Comma 2 62" xfId="154"/>
    <cellStyle name="Comma 2 63" xfId="155"/>
    <cellStyle name="Comma 2 64" xfId="156"/>
    <cellStyle name="Comma 2 65" xfId="157"/>
    <cellStyle name="Comma 2 66" xfId="158"/>
    <cellStyle name="Comma 2 67" xfId="159"/>
    <cellStyle name="Comma 2 68" xfId="160"/>
    <cellStyle name="Comma 2 69" xfId="161"/>
    <cellStyle name="Comma 2 7" xfId="162"/>
    <cellStyle name="Comma 2 70" xfId="163"/>
    <cellStyle name="Comma 2 71" xfId="164"/>
    <cellStyle name="Comma 2 72" xfId="165"/>
    <cellStyle name="Comma 2 73" xfId="166"/>
    <cellStyle name="Comma 2 74" xfId="167"/>
    <cellStyle name="Comma 2 75" xfId="168"/>
    <cellStyle name="Comma 2 76" xfId="169"/>
    <cellStyle name="Comma 2 77" xfId="170"/>
    <cellStyle name="Comma 2 78" xfId="171"/>
    <cellStyle name="Comma 2 79" xfId="172"/>
    <cellStyle name="Comma 2 8" xfId="173"/>
    <cellStyle name="Comma 2 80" xfId="174"/>
    <cellStyle name="Comma 2 81" xfId="175"/>
    <cellStyle name="Comma 2 82" xfId="176"/>
    <cellStyle name="Comma 2 83" xfId="177"/>
    <cellStyle name="Comma 2 84" xfId="178"/>
    <cellStyle name="Comma 2 85" xfId="179"/>
    <cellStyle name="Comma 2 86" xfId="180"/>
    <cellStyle name="Comma 2 87" xfId="181"/>
    <cellStyle name="Comma 2 88" xfId="182"/>
    <cellStyle name="Comma 2 89" xfId="183"/>
    <cellStyle name="Comma 2 9" xfId="184"/>
    <cellStyle name="Comma 2 90" xfId="185"/>
    <cellStyle name="Comma 2 91" xfId="186"/>
    <cellStyle name="Comma 2 92" xfId="187"/>
    <cellStyle name="Comma 2 93" xfId="208"/>
    <cellStyle name="Comma 3" xfId="188"/>
    <cellStyle name="Comma 4" xfId="189"/>
    <cellStyle name="Comma 5" xfId="190"/>
    <cellStyle name="Comma 6" xfId="191"/>
    <cellStyle name="Comma 7" xfId="192"/>
    <cellStyle name="Comma 8" xfId="206"/>
    <cellStyle name="Hyperlink" xfId="2" builtinId="8"/>
    <cellStyle name="Normal" xfId="0" builtinId="0"/>
    <cellStyle name="Normal 12" xfId="193"/>
    <cellStyle name="Normal 2" xfId="194"/>
    <cellStyle name="Normal 2 2" xfId="195"/>
    <cellStyle name="Normal 2 2 2" xfId="233"/>
    <cellStyle name="Normal 2 3" xfId="202"/>
    <cellStyle name="Normal 2 4" xfId="204"/>
    <cellStyle name="Normal 2 4 2" xfId="205"/>
    <cellStyle name="Normal 2 4 3" xfId="232"/>
    <cellStyle name="Normal 2 4 3 2" xfId="234"/>
    <cellStyle name="Normal 3" xfId="196"/>
    <cellStyle name="Normal 3 2" xfId="203"/>
    <cellStyle name="Normal 4" xfId="197"/>
    <cellStyle name="Normal 5" xfId="198"/>
    <cellStyle name="Normal 6" xfId="199"/>
    <cellStyle name="Normal 7" xfId="200"/>
    <cellStyle name="Normal 8" xfId="20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d%20data/1.Our%20Clients/MOSC%20CONSOLIDATION/2022/MOSC%20CONSOLIDATION%202022/MOSC%20CONSOLIDATION%202022/MALANKARA%20ORTHODOX%20SYRIAN_Form%2026A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new\1.d%20data\1.Our%20Clients\MOSC%20CONSOLIDATION\2025\MOSC%20FINANCIAL%20STATEMENTS%20FOR%202025\MOSC%20CHURCH%20%20FINANCIAL%20ACCOUNTS%20FOR%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S - Form 16A"/>
      <sheetName val="TDS_Detailed"/>
      <sheetName val="TDS 16A BF"/>
      <sheetName val="TCS"/>
      <sheetName val="TCS_Detailed"/>
      <sheetName val="TCS BF"/>
      <sheetName val="TDS - Form 16B, 16C, 16D"/>
      <sheetName val="TDS_Detailed (16B, 16C)"/>
      <sheetName val="TDS 16B BF"/>
      <sheetName val="Sheet10"/>
      <sheetName val="Sheet11"/>
      <sheetName val="Sheet12"/>
      <sheetName val="Sheet13"/>
      <sheetName val="Sheet14"/>
      <sheetName val="Sheet15"/>
      <sheetName val="INTER"/>
      <sheetName val="Enable Macros"/>
      <sheetName val="Hel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8">
          <cell r="G8" t="str">
            <v>Business / Profession</v>
          </cell>
        </row>
        <row r="9">
          <cell r="G9" t="str">
            <v>Capital gains</v>
          </cell>
        </row>
        <row r="10">
          <cell r="G10" t="str">
            <v>House property</v>
          </cell>
        </row>
        <row r="11">
          <cell r="G11" t="str">
            <v>Other Sources</v>
          </cell>
        </row>
        <row r="12">
          <cell r="G12" t="str">
            <v>Voluntary Contributions</v>
          </cell>
        </row>
        <row r="13">
          <cell r="G13" t="str">
            <v>Income eligible u/s 11/12 (Sch. AI)</v>
          </cell>
        </row>
        <row r="14">
          <cell r="G14" t="str">
            <v>Exempt u/s 10 (23A), (24)</v>
          </cell>
        </row>
        <row r="15">
          <cell r="G15" t="str">
            <v>Income eligible u/s 10(23C) (iv) to (via) - (Sch. AI)</v>
          </cell>
        </row>
        <row r="16">
          <cell r="G16" t="str">
            <v>Exempt u/s 10(23C) (iiiab), (iiiac)</v>
          </cell>
        </row>
        <row r="17">
          <cell r="G17" t="str">
            <v>Exempt u/s 10(23C) (iiiad), (iiiae)</v>
          </cell>
        </row>
        <row r="18">
          <cell r="G18" t="str">
            <v>Exempt u/s 10 - Others clauses</v>
          </cell>
        </row>
        <row r="19">
          <cell r="G19" t="str">
            <v>NA (TDS u/s 194N)</v>
          </cell>
        </row>
      </sheetData>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amp;P Account"/>
      <sheetName val="Schedule 2600 2700"/>
      <sheetName val="I&amp;E Account"/>
      <sheetName val="Balance Sheet"/>
      <sheetName val="Fixed Assets"/>
      <sheetName val="SUMMARY R &amp;P"/>
      <sheetName val="SUMMARY I&amp;E"/>
      <sheetName val="LETTER TO AUDITORS"/>
      <sheetName val="Interchurch Accounts"/>
      <sheetName val="Anexure 13AA"/>
      <sheetName val="Annexure 15"/>
      <sheetName val="10 B"/>
      <sheetName val="10B Annex 1"/>
      <sheetName val="10B Annex 2"/>
      <sheetName val="10B Annex 3"/>
      <sheetName val="10B Sch1"/>
      <sheetName val="10B Sch 2"/>
      <sheetName val="10B Sch3"/>
      <sheetName val="Sheet1"/>
    </sheetNames>
    <sheetDataSet>
      <sheetData sheetId="0"/>
      <sheetData sheetId="1">
        <row r="3">
          <cell r="A3" t="str">
            <v xml:space="preserve">                                   CHURCH,</v>
          </cell>
        </row>
        <row r="397">
          <cell r="A397" t="str">
            <v>Place</v>
          </cell>
        </row>
        <row r="398">
          <cell r="A398" t="str">
            <v>Date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53"/>
  <sheetViews>
    <sheetView view="pageBreakPreview" topLeftCell="A18" zoomScaleNormal="100" zoomScaleSheetLayoutView="100" workbookViewId="0">
      <selection activeCell="B21" sqref="B21"/>
    </sheetView>
  </sheetViews>
  <sheetFormatPr defaultRowHeight="14"/>
  <cols>
    <col min="1" max="1" width="37.33203125" customWidth="1"/>
    <col min="2" max="2" width="52.33203125" customWidth="1"/>
  </cols>
  <sheetData>
    <row r="3" spans="1:2" ht="15" thickBot="1"/>
    <row r="4" spans="1:2" ht="14.4">
      <c r="A4" s="670"/>
      <c r="B4" s="671"/>
    </row>
    <row r="5" spans="1:2" ht="18">
      <c r="A5" s="750" t="s">
        <v>90</v>
      </c>
      <c r="B5" s="751"/>
    </row>
    <row r="6" spans="1:2" ht="18">
      <c r="A6" s="673" t="s">
        <v>91</v>
      </c>
      <c r="B6" s="672"/>
    </row>
    <row r="7" spans="1:2" ht="14.4">
      <c r="A7" s="674"/>
      <c r="B7" s="654"/>
    </row>
    <row r="8" spans="1:2" ht="14.4">
      <c r="A8" s="663" t="s">
        <v>92</v>
      </c>
      <c r="B8" s="675" t="s">
        <v>1981</v>
      </c>
    </row>
    <row r="9" spans="1:2" ht="14.4">
      <c r="A9" s="674"/>
      <c r="B9" s="654"/>
    </row>
    <row r="10" spans="1:2" ht="14.4">
      <c r="A10" s="752" t="s">
        <v>1951</v>
      </c>
      <c r="B10" s="753"/>
    </row>
    <row r="11" spans="1:2" ht="14.4">
      <c r="A11" s="674"/>
      <c r="B11" s="654"/>
    </row>
    <row r="12" spans="1:2" ht="14.4">
      <c r="A12" s="663" t="s">
        <v>93</v>
      </c>
      <c r="B12" s="654" t="s">
        <v>1982</v>
      </c>
    </row>
    <row r="13" spans="1:2" ht="14.4">
      <c r="A13" s="663"/>
      <c r="B13" s="654"/>
    </row>
    <row r="14" spans="1:2" ht="14.4">
      <c r="A14" s="663"/>
      <c r="B14" s="654"/>
    </row>
    <row r="15" spans="1:2" ht="14.4">
      <c r="A15" s="663" t="s">
        <v>1007</v>
      </c>
      <c r="B15" s="654"/>
    </row>
    <row r="16" spans="1:2" ht="14.4">
      <c r="A16" s="663"/>
      <c r="B16" s="654"/>
    </row>
    <row r="17" spans="1:2" ht="14.4">
      <c r="A17" s="663" t="s">
        <v>94</v>
      </c>
      <c r="B17" s="654"/>
    </row>
    <row r="18" spans="1:2" ht="14.4">
      <c r="A18" s="663"/>
      <c r="B18" s="654"/>
    </row>
    <row r="19" spans="1:2" ht="14.4">
      <c r="A19" s="663" t="s">
        <v>1008</v>
      </c>
      <c r="B19" s="654"/>
    </row>
    <row r="20" spans="1:2" ht="14.4">
      <c r="A20" s="663"/>
      <c r="B20" s="654"/>
    </row>
    <row r="21" spans="1:2" ht="14.4">
      <c r="A21" s="663" t="s">
        <v>1009</v>
      </c>
      <c r="B21" s="654"/>
    </row>
    <row r="22" spans="1:2" ht="14.4">
      <c r="A22" s="663"/>
      <c r="B22" s="654"/>
    </row>
    <row r="23" spans="1:2" ht="14.4">
      <c r="A23" s="663" t="s">
        <v>95</v>
      </c>
      <c r="B23" s="654"/>
    </row>
    <row r="24" spans="1:2" ht="14.4">
      <c r="A24" s="663"/>
      <c r="B24" s="654"/>
    </row>
    <row r="25" spans="1:2" ht="14.4">
      <c r="A25" s="663" t="s">
        <v>96</v>
      </c>
      <c r="B25" s="676" t="s">
        <v>97</v>
      </c>
    </row>
    <row r="26" spans="1:2" ht="14.4">
      <c r="A26" s="663"/>
      <c r="B26" s="654"/>
    </row>
    <row r="27" spans="1:2" ht="14.4">
      <c r="A27" s="663" t="s">
        <v>98</v>
      </c>
      <c r="B27" s="1039" t="s">
        <v>1983</v>
      </c>
    </row>
    <row r="28" spans="1:2" ht="14.4">
      <c r="A28" s="663"/>
      <c r="B28" s="654"/>
    </row>
    <row r="29" spans="1:2" ht="14.4">
      <c r="A29" s="663" t="s">
        <v>99</v>
      </c>
      <c r="B29" s="654"/>
    </row>
    <row r="30" spans="1:2" ht="14.4">
      <c r="A30" s="663"/>
      <c r="B30" s="654"/>
    </row>
    <row r="31" spans="1:2" ht="14.4">
      <c r="A31" s="663" t="s">
        <v>100</v>
      </c>
      <c r="B31" s="654"/>
    </row>
    <row r="32" spans="1:2" ht="14.4">
      <c r="A32" s="663"/>
      <c r="B32" s="654"/>
    </row>
    <row r="33" spans="1:2">
      <c r="A33" s="663" t="s">
        <v>101</v>
      </c>
      <c r="B33" s="654"/>
    </row>
    <row r="34" spans="1:2">
      <c r="A34" s="663"/>
      <c r="B34" s="654"/>
    </row>
    <row r="35" spans="1:2">
      <c r="A35" s="663" t="s">
        <v>1536</v>
      </c>
      <c r="B35" s="654"/>
    </row>
    <row r="36" spans="1:2">
      <c r="A36" s="674" t="s">
        <v>1537</v>
      </c>
      <c r="B36" s="654" t="s">
        <v>1939</v>
      </c>
    </row>
    <row r="37" spans="1:2">
      <c r="A37" s="674" t="s">
        <v>1807</v>
      </c>
      <c r="B37" s="654" t="s">
        <v>1938</v>
      </c>
    </row>
    <row r="38" spans="1:2">
      <c r="A38" s="674" t="s">
        <v>1538</v>
      </c>
      <c r="B38" s="690"/>
    </row>
    <row r="39" spans="1:2">
      <c r="A39" s="674" t="s">
        <v>1539</v>
      </c>
      <c r="B39" s="692"/>
    </row>
    <row r="40" spans="1:2">
      <c r="A40" s="674" t="s">
        <v>1540</v>
      </c>
      <c r="B40" s="690"/>
    </row>
    <row r="41" spans="1:2">
      <c r="A41" s="674" t="s">
        <v>93</v>
      </c>
      <c r="B41" s="690"/>
    </row>
    <row r="42" spans="1:2" ht="14.5">
      <c r="A42" s="677" t="s">
        <v>102</v>
      </c>
      <c r="B42" s="690"/>
    </row>
    <row r="43" spans="1:2">
      <c r="A43" s="674" t="s">
        <v>1746</v>
      </c>
      <c r="B43" s="691"/>
    </row>
    <row r="44" spans="1:2">
      <c r="A44" s="674" t="s">
        <v>1747</v>
      </c>
      <c r="B44" s="692"/>
    </row>
    <row r="45" spans="1:2">
      <c r="A45" s="674" t="s">
        <v>1748</v>
      </c>
      <c r="B45" s="690"/>
    </row>
    <row r="46" spans="1:2">
      <c r="A46" s="674" t="s">
        <v>1831</v>
      </c>
      <c r="B46" s="654" t="s">
        <v>1972</v>
      </c>
    </row>
    <row r="47" spans="1:2">
      <c r="A47" s="674"/>
      <c r="B47" s="654" t="s">
        <v>1832</v>
      </c>
    </row>
    <row r="48" spans="1:2">
      <c r="A48" s="674"/>
      <c r="B48" s="654" t="s">
        <v>1833</v>
      </c>
    </row>
    <row r="49" spans="1:2" ht="14.5" thickBot="1">
      <c r="A49" s="678"/>
      <c r="B49" s="679" t="s">
        <v>1971</v>
      </c>
    </row>
    <row r="51" spans="1:2">
      <c r="A51" t="s">
        <v>1979</v>
      </c>
    </row>
    <row r="53" spans="1:2">
      <c r="A53" t="s">
        <v>1980</v>
      </c>
    </row>
  </sheetData>
  <mergeCells count="2">
    <mergeCell ref="A5:B5"/>
    <mergeCell ref="A10:B10"/>
  </mergeCells>
  <printOptions horizontalCentered="1"/>
  <pageMargins left="0.7" right="0.7" top="0.75" bottom="0.75" header="0.3" footer="0.3"/>
  <pageSetup scale="8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59"/>
  <sheetViews>
    <sheetView tabSelected="1" view="pageBreakPreview" topLeftCell="A10" zoomScale="85" zoomScaleSheetLayoutView="85" workbookViewId="0">
      <selection activeCell="H23" sqref="H23"/>
    </sheetView>
  </sheetViews>
  <sheetFormatPr defaultRowHeight="14"/>
  <cols>
    <col min="1" max="1" width="3" customWidth="1"/>
    <col min="2" max="2" width="37.6640625" bestFit="1" customWidth="1"/>
    <col min="3" max="3" width="5.6640625" bestFit="1" customWidth="1"/>
    <col min="4" max="4" width="19.33203125" bestFit="1" customWidth="1"/>
    <col min="5" max="5" width="5" bestFit="1" customWidth="1"/>
    <col min="6" max="6" width="20.33203125" customWidth="1"/>
    <col min="7" max="7" width="15.33203125" bestFit="1" customWidth="1"/>
  </cols>
  <sheetData>
    <row r="1" spans="1:6" ht="18">
      <c r="A1" s="818" t="s">
        <v>359</v>
      </c>
      <c r="B1" s="819"/>
      <c r="C1" s="819"/>
      <c r="D1" s="819"/>
      <c r="E1" s="819"/>
      <c r="F1" s="820"/>
    </row>
    <row r="2" spans="1:6" ht="15">
      <c r="A2" s="821" t="str">
        <f>DataSheet!B8</f>
        <v>NAME OF THE CHURCH</v>
      </c>
      <c r="B2" s="822"/>
      <c r="C2" s="822"/>
      <c r="D2" s="822"/>
      <c r="E2" s="822"/>
      <c r="F2" s="823"/>
    </row>
    <row r="3" spans="1:6" ht="15">
      <c r="A3" s="821" t="str">
        <f>DataSheet!B12</f>
        <v>Address of the Church</v>
      </c>
      <c r="B3" s="822"/>
      <c r="C3" s="822"/>
      <c r="D3" s="822"/>
      <c r="E3" s="822"/>
      <c r="F3" s="823"/>
    </row>
    <row r="4" spans="1:6" ht="15">
      <c r="A4" s="821" t="str">
        <f>DataSheet!A10</f>
        <v xml:space="preserve">A Church under the Diocese of </v>
      </c>
      <c r="B4" s="822"/>
      <c r="C4" s="822"/>
      <c r="D4" s="822"/>
      <c r="E4" s="822"/>
      <c r="F4" s="823"/>
    </row>
    <row r="5" spans="1:6" ht="15">
      <c r="A5" s="821" t="s">
        <v>568</v>
      </c>
      <c r="B5" s="822"/>
      <c r="C5" s="822"/>
      <c r="D5" s="822"/>
      <c r="E5" s="822"/>
      <c r="F5" s="823"/>
    </row>
    <row r="6" spans="1:6" ht="15">
      <c r="A6" s="716"/>
      <c r="B6" s="717"/>
      <c r="C6" s="718"/>
      <c r="D6" s="824" t="s">
        <v>527</v>
      </c>
      <c r="E6" s="825"/>
      <c r="F6" s="826"/>
    </row>
    <row r="7" spans="1:6" ht="15">
      <c r="A7" s="719"/>
      <c r="B7" s="160" t="s">
        <v>0</v>
      </c>
      <c r="C7" s="161" t="s">
        <v>508</v>
      </c>
      <c r="D7" s="162" t="s">
        <v>569</v>
      </c>
      <c r="E7" s="163"/>
      <c r="F7" s="720" t="s">
        <v>528</v>
      </c>
    </row>
    <row r="8" spans="1:6" ht="15">
      <c r="A8" s="721" t="s">
        <v>372</v>
      </c>
      <c r="B8" s="164" t="s">
        <v>529</v>
      </c>
      <c r="C8" s="165"/>
      <c r="D8" s="166"/>
      <c r="E8" s="167"/>
      <c r="F8" s="722"/>
    </row>
    <row r="9" spans="1:6" ht="15">
      <c r="A9" s="721">
        <v>1</v>
      </c>
      <c r="B9" s="168" t="s">
        <v>530</v>
      </c>
      <c r="C9" s="169" t="s">
        <v>658</v>
      </c>
      <c r="D9" s="170">
        <f>'CONSOLIDATION BS Schedules'!E29</f>
        <v>0</v>
      </c>
      <c r="E9" s="171"/>
      <c r="F9" s="723">
        <f>'CONSOLIDATION BS Schedules'!F29</f>
        <v>0</v>
      </c>
    </row>
    <row r="10" spans="1:6" ht="15">
      <c r="A10" s="724" t="s">
        <v>201</v>
      </c>
      <c r="B10" s="172" t="s">
        <v>531</v>
      </c>
      <c r="C10" s="718"/>
      <c r="D10" s="173"/>
      <c r="E10" s="174"/>
      <c r="F10" s="723"/>
    </row>
    <row r="11" spans="1:6" ht="15">
      <c r="A11" s="724" t="s">
        <v>509</v>
      </c>
      <c r="B11" s="172" t="s">
        <v>532</v>
      </c>
      <c r="C11" s="169"/>
      <c r="D11" s="173"/>
      <c r="E11" s="174"/>
      <c r="F11" s="723"/>
    </row>
    <row r="12" spans="1:6" ht="15">
      <c r="A12" s="724"/>
      <c r="B12" s="175"/>
      <c r="C12" s="169"/>
      <c r="D12" s="176">
        <f>D9</f>
        <v>0</v>
      </c>
      <c r="E12" s="177"/>
      <c r="F12" s="725">
        <f>F9</f>
        <v>0</v>
      </c>
    </row>
    <row r="13" spans="1:6" ht="15">
      <c r="A13" s="721">
        <v>2</v>
      </c>
      <c r="B13" s="168" t="s">
        <v>533</v>
      </c>
      <c r="C13" s="169"/>
      <c r="D13" s="178"/>
      <c r="E13" s="177"/>
      <c r="F13" s="726"/>
    </row>
    <row r="14" spans="1:6" ht="15">
      <c r="A14" s="724" t="s">
        <v>201</v>
      </c>
      <c r="B14" s="175" t="s">
        <v>534</v>
      </c>
      <c r="C14" s="169" t="s">
        <v>659</v>
      </c>
      <c r="D14" s="173">
        <f>'CONSOLIDATION BS Schedules'!E40</f>
        <v>0</v>
      </c>
      <c r="E14" s="174"/>
      <c r="F14" s="723">
        <f>'CONSOLIDATION BS Schedules'!F40</f>
        <v>0</v>
      </c>
    </row>
    <row r="15" spans="1:6" ht="15">
      <c r="A15" s="724" t="s">
        <v>509</v>
      </c>
      <c r="B15" s="175" t="s">
        <v>535</v>
      </c>
      <c r="C15" s="169" t="s">
        <v>660</v>
      </c>
      <c r="D15" s="179">
        <f>'CONSOLIDATION BS Schedules'!E47</f>
        <v>0</v>
      </c>
      <c r="E15" s="180"/>
      <c r="F15" s="727">
        <f>'CONSOLIDATION BS Schedules'!F47</f>
        <v>0</v>
      </c>
    </row>
    <row r="16" spans="1:6" ht="15">
      <c r="A16" s="724" t="s">
        <v>511</v>
      </c>
      <c r="B16" s="175" t="s">
        <v>536</v>
      </c>
      <c r="C16" s="169" t="s">
        <v>661</v>
      </c>
      <c r="D16" s="179">
        <f>'CONSOLIDATION BS Schedules'!E52</f>
        <v>0</v>
      </c>
      <c r="E16" s="180"/>
      <c r="F16" s="727">
        <f>'CONSOLIDATION BS Schedules'!F52</f>
        <v>0</v>
      </c>
    </row>
    <row r="17" spans="1:6" ht="15">
      <c r="A17" s="724"/>
      <c r="B17" s="175"/>
      <c r="C17" s="169"/>
      <c r="D17" s="176">
        <f>SUM(D14:D16)</f>
        <v>0</v>
      </c>
      <c r="E17" s="177"/>
      <c r="F17" s="725">
        <f>SUM(F14:F16)</f>
        <v>0</v>
      </c>
    </row>
    <row r="18" spans="1:6" ht="15">
      <c r="A18" s="721">
        <v>3</v>
      </c>
      <c r="B18" s="168" t="s">
        <v>537</v>
      </c>
      <c r="C18" s="169"/>
      <c r="D18" s="179"/>
      <c r="E18" s="180"/>
      <c r="F18" s="727"/>
    </row>
    <row r="19" spans="1:6" ht="15">
      <c r="A19" s="724" t="s">
        <v>201</v>
      </c>
      <c r="B19" s="175" t="s">
        <v>538</v>
      </c>
      <c r="C19" s="169" t="s">
        <v>662</v>
      </c>
      <c r="D19" s="179">
        <f>'CONSOLIDATION BS Schedules'!E61</f>
        <v>0</v>
      </c>
      <c r="E19" s="180"/>
      <c r="F19" s="727">
        <f>'CONSOLIDATION BS Schedules'!F61</f>
        <v>0</v>
      </c>
    </row>
    <row r="20" spans="1:6" ht="15">
      <c r="A20" s="724" t="s">
        <v>509</v>
      </c>
      <c r="B20" s="175" t="s">
        <v>539</v>
      </c>
      <c r="C20" s="718" t="s">
        <v>663</v>
      </c>
      <c r="D20" s="179">
        <f>'CONSOLIDATION BS Schedules'!E76</f>
        <v>0</v>
      </c>
      <c r="E20" s="180"/>
      <c r="F20" s="727">
        <f>'CONSOLIDATION BS Schedules'!F76</f>
        <v>0</v>
      </c>
    </row>
    <row r="21" spans="1:6" ht="15">
      <c r="A21" s="724" t="s">
        <v>511</v>
      </c>
      <c r="B21" s="175" t="s">
        <v>540</v>
      </c>
      <c r="C21" s="718" t="s">
        <v>664</v>
      </c>
      <c r="D21" s="179">
        <f>'CONSOLIDATION BS Schedules'!E87</f>
        <v>0</v>
      </c>
      <c r="E21" s="180"/>
      <c r="F21" s="727">
        <f>'CONSOLIDATION BS Schedules'!F87</f>
        <v>0</v>
      </c>
    </row>
    <row r="22" spans="1:6" ht="15">
      <c r="A22" s="724" t="s">
        <v>511</v>
      </c>
      <c r="B22" s="175" t="s">
        <v>541</v>
      </c>
      <c r="C22" s="169" t="s">
        <v>665</v>
      </c>
      <c r="D22" s="179">
        <f>'CONSOLIDATION BS Schedules'!E99</f>
        <v>0</v>
      </c>
      <c r="E22" s="180"/>
      <c r="F22" s="727">
        <f>'CONSOLIDATION BS Schedules'!F99</f>
        <v>0</v>
      </c>
    </row>
    <row r="23" spans="1:6" ht="15">
      <c r="A23" s="724" t="s">
        <v>512</v>
      </c>
      <c r="B23" s="175" t="s">
        <v>542</v>
      </c>
      <c r="C23" s="169" t="s">
        <v>666</v>
      </c>
      <c r="D23" s="179">
        <f>'CONSOLIDATION BS Schedules'!E106</f>
        <v>0</v>
      </c>
      <c r="E23" s="180"/>
      <c r="F23" s="727">
        <f>'CONSOLIDATION BS Schedules'!F106</f>
        <v>0</v>
      </c>
    </row>
    <row r="24" spans="1:6" ht="15">
      <c r="A24" s="724"/>
      <c r="B24" s="175"/>
      <c r="C24" s="169"/>
      <c r="D24" s="181">
        <f>SUM(D19:D23)</f>
        <v>0</v>
      </c>
      <c r="E24" s="180"/>
      <c r="F24" s="728">
        <f>SUM(F19:F23)</f>
        <v>0</v>
      </c>
    </row>
    <row r="25" spans="1:6" ht="15.65" thickBot="1">
      <c r="A25" s="724"/>
      <c r="B25" s="168" t="s">
        <v>1</v>
      </c>
      <c r="C25" s="169"/>
      <c r="D25" s="182">
        <f>D12+D17+D24</f>
        <v>0</v>
      </c>
      <c r="E25" s="183"/>
      <c r="F25" s="729">
        <f>F12+F17+F24</f>
        <v>0</v>
      </c>
    </row>
    <row r="26" spans="1:6" ht="15.65" thickTop="1">
      <c r="A26" s="721" t="s">
        <v>373</v>
      </c>
      <c r="B26" s="168" t="s">
        <v>543</v>
      </c>
      <c r="C26" s="169"/>
      <c r="D26" s="178"/>
      <c r="E26" s="177"/>
      <c r="F26" s="726"/>
    </row>
    <row r="27" spans="1:6" ht="15">
      <c r="A27" s="721">
        <v>1</v>
      </c>
      <c r="B27" s="184" t="s">
        <v>544</v>
      </c>
      <c r="C27" s="169"/>
      <c r="D27" s="178"/>
      <c r="E27" s="177"/>
      <c r="F27" s="726"/>
    </row>
    <row r="28" spans="1:6" ht="28.75">
      <c r="A28" s="724" t="s">
        <v>201</v>
      </c>
      <c r="B28" s="462" t="s">
        <v>559</v>
      </c>
      <c r="C28" s="141"/>
      <c r="D28" s="463"/>
      <c r="E28" s="464"/>
      <c r="F28" s="730"/>
    </row>
    <row r="29" spans="1:6" ht="15">
      <c r="A29" s="731" t="s">
        <v>195</v>
      </c>
      <c r="B29" s="142" t="s">
        <v>545</v>
      </c>
      <c r="C29" s="141" t="s">
        <v>1929</v>
      </c>
      <c r="D29" s="410">
        <f>FA!L55</f>
        <v>0</v>
      </c>
      <c r="E29" s="411"/>
      <c r="F29" s="732">
        <f>FA!M55</f>
        <v>0</v>
      </c>
    </row>
    <row r="30" spans="1:6" ht="15">
      <c r="A30" s="733" t="s">
        <v>197</v>
      </c>
      <c r="B30" s="142" t="s">
        <v>546</v>
      </c>
      <c r="C30" s="169"/>
      <c r="D30" s="185"/>
      <c r="E30" s="186"/>
      <c r="F30" s="732"/>
    </row>
    <row r="31" spans="1:6" ht="15">
      <c r="A31" s="733" t="s">
        <v>198</v>
      </c>
      <c r="B31" s="142" t="s">
        <v>547</v>
      </c>
      <c r="C31" s="169"/>
      <c r="D31" s="185"/>
      <c r="E31" s="186"/>
      <c r="F31" s="732"/>
    </row>
    <row r="32" spans="1:6" ht="15">
      <c r="A32" s="733" t="s">
        <v>548</v>
      </c>
      <c r="B32" s="142" t="s">
        <v>549</v>
      </c>
      <c r="C32" s="169"/>
      <c r="D32" s="185"/>
      <c r="E32" s="186"/>
      <c r="F32" s="732"/>
    </row>
    <row r="33" spans="1:8" ht="15">
      <c r="A33" s="724" t="s">
        <v>509</v>
      </c>
      <c r="B33" s="175" t="s">
        <v>550</v>
      </c>
      <c r="C33" s="169"/>
      <c r="D33" s="185"/>
      <c r="E33" s="186"/>
      <c r="F33" s="732"/>
    </row>
    <row r="34" spans="1:8" ht="15">
      <c r="A34" s="724" t="s">
        <v>511</v>
      </c>
      <c r="B34" s="175" t="s">
        <v>551</v>
      </c>
      <c r="C34" s="169"/>
      <c r="D34" s="185"/>
      <c r="E34" s="186"/>
      <c r="F34" s="732"/>
    </row>
    <row r="35" spans="1:8" ht="15">
      <c r="A35" s="724" t="s">
        <v>512</v>
      </c>
      <c r="B35" s="175" t="s">
        <v>552</v>
      </c>
      <c r="C35" s="169" t="s">
        <v>667</v>
      </c>
      <c r="D35" s="185">
        <f>'CONSOLIDATION BS Schedules'!E115</f>
        <v>0</v>
      </c>
      <c r="E35" s="186"/>
      <c r="F35" s="732">
        <f>'CONSOLIDATION BS Schedules'!F115</f>
        <v>0</v>
      </c>
    </row>
    <row r="36" spans="1:8" ht="15">
      <c r="A36" s="724"/>
      <c r="B36" s="175"/>
      <c r="C36" s="169"/>
      <c r="D36" s="187">
        <f>SUM(D29:D35)</f>
        <v>0</v>
      </c>
      <c r="E36" s="177"/>
      <c r="F36" s="734">
        <f>SUM(F29:F35)</f>
        <v>0</v>
      </c>
    </row>
    <row r="37" spans="1:8" ht="15">
      <c r="A37" s="721">
        <v>2</v>
      </c>
      <c r="B37" s="168" t="s">
        <v>553</v>
      </c>
      <c r="C37" s="169"/>
      <c r="D37" s="178"/>
      <c r="E37" s="177"/>
      <c r="F37" s="726"/>
    </row>
    <row r="38" spans="1:8" ht="15">
      <c r="A38" s="724" t="s">
        <v>201</v>
      </c>
      <c r="B38" s="175" t="s">
        <v>554</v>
      </c>
      <c r="C38" s="169" t="s">
        <v>668</v>
      </c>
      <c r="D38" s="185">
        <f>'CONSOLIDATION BS Schedules'!E122</f>
        <v>0</v>
      </c>
      <c r="E38" s="186"/>
      <c r="F38" s="732">
        <f>'CONSOLIDATION BS Schedules'!F122</f>
        <v>0</v>
      </c>
    </row>
    <row r="39" spans="1:8" ht="15">
      <c r="A39" s="724" t="s">
        <v>509</v>
      </c>
      <c r="B39" s="175" t="s">
        <v>555</v>
      </c>
      <c r="C39" s="169" t="s">
        <v>633</v>
      </c>
      <c r="D39" s="185">
        <f>'I&amp;E SUB SCHEDULES'!D153</f>
        <v>0</v>
      </c>
      <c r="E39" s="186"/>
      <c r="F39" s="732">
        <f>'I&amp;E SUB SCHEDULES'!E153</f>
        <v>0</v>
      </c>
      <c r="G39" t="s">
        <v>1047</v>
      </c>
    </row>
    <row r="40" spans="1:8" ht="15">
      <c r="A40" s="724" t="s">
        <v>511</v>
      </c>
      <c r="B40" s="175" t="s">
        <v>9</v>
      </c>
      <c r="C40" s="169" t="s">
        <v>669</v>
      </c>
      <c r="D40" s="185">
        <f>'CONSOLIDATION BS Schedules'!E129</f>
        <v>0</v>
      </c>
      <c r="E40" s="186"/>
      <c r="F40" s="732">
        <f>'CONSOLIDATION BS Schedules'!F129</f>
        <v>0</v>
      </c>
    </row>
    <row r="41" spans="1:8" ht="15">
      <c r="A41" s="724" t="s">
        <v>512</v>
      </c>
      <c r="B41" s="175" t="s">
        <v>556</v>
      </c>
      <c r="C41" s="169" t="s">
        <v>670</v>
      </c>
      <c r="D41" s="185">
        <f>'CONSOLIDATION BS Schedules'!E159</f>
        <v>0</v>
      </c>
      <c r="E41" s="186"/>
      <c r="F41" s="732">
        <f>'CONSOLIDATION BS Schedules'!F159</f>
        <v>0</v>
      </c>
    </row>
    <row r="42" spans="1:8" ht="15">
      <c r="A42" s="724" t="s">
        <v>513</v>
      </c>
      <c r="B42" s="175" t="s">
        <v>1798</v>
      </c>
      <c r="C42" s="169" t="s">
        <v>682</v>
      </c>
      <c r="D42" s="185">
        <f>'CONSOLIDATION BS Schedules'!E174</f>
        <v>0</v>
      </c>
      <c r="E42" s="186"/>
      <c r="F42" s="732">
        <f>'CONSOLIDATION BS Schedules'!F174</f>
        <v>0</v>
      </c>
    </row>
    <row r="43" spans="1:8" ht="15">
      <c r="A43" s="724" t="s">
        <v>514</v>
      </c>
      <c r="B43" s="175" t="s">
        <v>557</v>
      </c>
      <c r="C43" s="169" t="s">
        <v>1535</v>
      </c>
      <c r="D43" s="185">
        <f>'CONSOLIDATION BS Schedules'!E194</f>
        <v>0</v>
      </c>
      <c r="E43" s="186"/>
      <c r="F43" s="732">
        <f>'CONSOLIDATION BS Schedules'!F194</f>
        <v>0</v>
      </c>
    </row>
    <row r="44" spans="1:8" ht="15">
      <c r="A44" s="724"/>
      <c r="B44" s="175"/>
      <c r="C44" s="169"/>
      <c r="D44" s="187">
        <f>SUM(D38:D43)</f>
        <v>0</v>
      </c>
      <c r="E44" s="186"/>
      <c r="F44" s="734">
        <f>SUM(F38:F43)</f>
        <v>0</v>
      </c>
    </row>
    <row r="45" spans="1:8" ht="15.65" thickBot="1">
      <c r="A45" s="724"/>
      <c r="B45" s="168" t="s">
        <v>1</v>
      </c>
      <c r="C45" s="169"/>
      <c r="D45" s="182">
        <f>D36+D44</f>
        <v>0</v>
      </c>
      <c r="E45" s="183"/>
      <c r="F45" s="729">
        <f>F36+F44</f>
        <v>0</v>
      </c>
      <c r="G45" s="7">
        <f>D45-D25</f>
        <v>0</v>
      </c>
      <c r="H45" s="7">
        <f>F45-F25</f>
        <v>0</v>
      </c>
    </row>
    <row r="46" spans="1:8" ht="15.65" thickTop="1">
      <c r="A46" s="724"/>
      <c r="B46" s="735" t="s">
        <v>558</v>
      </c>
      <c r="C46" s="169"/>
      <c r="D46" s="736"/>
      <c r="E46" s="736"/>
      <c r="F46" s="726"/>
    </row>
    <row r="47" spans="1:8" ht="15.75" customHeight="1">
      <c r="A47" s="737"/>
      <c r="B47" s="815" t="s">
        <v>1745</v>
      </c>
      <c r="C47" s="816"/>
      <c r="D47" s="816"/>
      <c r="E47" s="816"/>
      <c r="F47" s="817"/>
      <c r="G47" s="7">
        <f>D45-D25</f>
        <v>0</v>
      </c>
    </row>
    <row r="48" spans="1:8" ht="15.65">
      <c r="A48" s="716"/>
      <c r="B48" s="738" t="str">
        <f>"For "&amp;DataSheet!B8</f>
        <v>For NAME OF THE CHURCH</v>
      </c>
      <c r="C48" s="736"/>
      <c r="D48" s="736"/>
      <c r="E48" s="736" t="s">
        <v>524</v>
      </c>
      <c r="F48" s="726"/>
    </row>
    <row r="49" spans="1:6" ht="15">
      <c r="A49" s="716"/>
      <c r="B49" s="736"/>
      <c r="C49" s="736"/>
      <c r="D49" s="736"/>
      <c r="E49" s="736"/>
      <c r="F49" s="726"/>
    </row>
    <row r="50" spans="1:6" ht="15" customHeight="1">
      <c r="A50" s="674"/>
      <c r="B50" s="736"/>
      <c r="C50" s="718"/>
      <c r="D50" s="736"/>
      <c r="E50" s="738" t="str">
        <f>"For "&amp;DataSheet!B38</f>
        <v xml:space="preserve">For </v>
      </c>
      <c r="F50" s="739"/>
    </row>
    <row r="51" spans="1:6" ht="15">
      <c r="A51" s="674"/>
      <c r="B51" s="736"/>
      <c r="C51" s="718"/>
      <c r="D51" s="736"/>
      <c r="E51" s="736" t="s">
        <v>2</v>
      </c>
      <c r="F51" s="654"/>
    </row>
    <row r="52" spans="1:6" ht="15.65">
      <c r="A52" s="716"/>
      <c r="B52" s="740" t="str">
        <f>"Vicar: "&amp;DataSheet!B15</f>
        <v xml:space="preserve">Vicar: </v>
      </c>
      <c r="C52" s="718"/>
      <c r="D52" s="736"/>
      <c r="E52" s="736" t="str">
        <f>"FRN :"&amp; DataSheet!B40</f>
        <v>FRN :</v>
      </c>
      <c r="F52" s="654"/>
    </row>
    <row r="53" spans="1:6" ht="15">
      <c r="A53" s="716"/>
      <c r="C53" s="718"/>
      <c r="D53" s="741"/>
      <c r="E53" s="718"/>
      <c r="F53" s="654"/>
    </row>
    <row r="54" spans="1:6" ht="15">
      <c r="A54" s="716"/>
      <c r="B54" s="736"/>
      <c r="C54" s="718"/>
      <c r="D54" s="741"/>
      <c r="E54" s="736"/>
      <c r="F54" s="654"/>
    </row>
    <row r="55" spans="1:6" ht="15.65">
      <c r="A55" s="716"/>
      <c r="B55" s="740" t="str">
        <f>"Trustee: "&amp;DataSheet!B19</f>
        <v xml:space="preserve">Trustee: </v>
      </c>
      <c r="C55" s="718"/>
      <c r="D55" s="736"/>
      <c r="F55" s="654"/>
    </row>
    <row r="56" spans="1:6" ht="14.5">
      <c r="A56" s="716"/>
      <c r="C56" s="718"/>
      <c r="D56" s="736"/>
      <c r="E56" s="736" t="str">
        <f>DataSheet!B36</f>
        <v>Auditor Name</v>
      </c>
      <c r="F56" s="654"/>
    </row>
    <row r="57" spans="1:6" ht="14.5">
      <c r="A57" s="674"/>
      <c r="B57" s="736" t="str">
        <f>"Place:  "&amp;DataSheet!B45</f>
        <v xml:space="preserve">Place:  </v>
      </c>
      <c r="C57" s="718"/>
      <c r="D57" s="736"/>
      <c r="E57" s="736" t="str">
        <f>DataSheet!B37</f>
        <v>Partner/Proprietor</v>
      </c>
      <c r="F57" s="654"/>
    </row>
    <row r="58" spans="1:6" ht="14.5">
      <c r="A58" s="674"/>
      <c r="B58" s="736" t="str">
        <f>"Date : "&amp;DataSheet!B44</f>
        <v xml:space="preserve">Date : </v>
      </c>
      <c r="C58" s="718"/>
      <c r="D58" s="736"/>
      <c r="E58" s="736" t="str">
        <f>"Mem No "&amp;DataSheet!B39</f>
        <v xml:space="preserve">Mem No </v>
      </c>
      <c r="F58" s="654"/>
    </row>
    <row r="59" spans="1:6" ht="15" thickBot="1">
      <c r="A59" s="742"/>
      <c r="B59" s="743"/>
      <c r="C59" s="744"/>
      <c r="D59" s="745"/>
      <c r="E59" s="745" t="str">
        <f>"UDIN: "&amp;DataSheet!B43</f>
        <v xml:space="preserve">UDIN: </v>
      </c>
      <c r="F59" s="679"/>
    </row>
  </sheetData>
  <mergeCells count="7">
    <mergeCell ref="B47:F47"/>
    <mergeCell ref="A1:F1"/>
    <mergeCell ref="A2:F2"/>
    <mergeCell ref="D6:F6"/>
    <mergeCell ref="A5:F5"/>
    <mergeCell ref="A3:F3"/>
    <mergeCell ref="A4:F4"/>
  </mergeCells>
  <printOptions horizontalCentered="1"/>
  <pageMargins left="0.7" right="0.7" top="0.75" bottom="0.75" header="0.3" footer="0.3"/>
  <pageSetup paperSize="9" scale="7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20"/>
  <sheetViews>
    <sheetView view="pageBreakPreview" topLeftCell="A180" zoomScaleSheetLayoutView="100" workbookViewId="0">
      <pane xSplit="3" topLeftCell="D1" activePane="topRight" state="frozen"/>
      <selection pane="topRight" activeCell="H222" sqref="H222"/>
    </sheetView>
  </sheetViews>
  <sheetFormatPr defaultColWidth="9" defaultRowHeight="14"/>
  <cols>
    <col min="1" max="2" width="9.6640625" style="119" customWidth="1"/>
    <col min="3" max="3" width="34.08203125" style="119" customWidth="1"/>
    <col min="4" max="4" width="8.6640625" style="119" bestFit="1" customWidth="1"/>
    <col min="5" max="6" width="16.08203125" customWidth="1"/>
    <col min="7" max="7" width="11.33203125" bestFit="1" customWidth="1"/>
    <col min="8" max="8" width="12.33203125" customWidth="1"/>
    <col min="9" max="9" width="9.33203125" bestFit="1" customWidth="1"/>
    <col min="10" max="10" width="8" customWidth="1"/>
    <col min="11" max="11" width="8.33203125" customWidth="1"/>
    <col min="12" max="12" width="7.33203125" customWidth="1"/>
    <col min="13" max="13" width="8" customWidth="1"/>
    <col min="14" max="14" width="7.33203125" customWidth="1"/>
  </cols>
  <sheetData>
    <row r="1" spans="1:39" ht="15" thickBot="1">
      <c r="A1" s="847" t="s">
        <v>1936</v>
      </c>
      <c r="B1" s="847"/>
      <c r="C1" s="847"/>
      <c r="D1" s="847"/>
      <c r="E1" s="847"/>
      <c r="F1" s="847"/>
    </row>
    <row r="2" spans="1:39" s="361" customFormat="1" ht="50.25" customHeight="1">
      <c r="A2" s="358"/>
      <c r="B2" s="359"/>
      <c r="C2" s="359"/>
      <c r="D2" s="359" t="s">
        <v>12</v>
      </c>
      <c r="E2" s="360" t="str">
        <f>'R &amp; P sub Schedule.'!D2</f>
        <v>As at 31.03.2026</v>
      </c>
      <c r="F2" s="321" t="str">
        <f>'R &amp; P sub Schedule.'!E2</f>
        <v>As at 31.03.2025</v>
      </c>
      <c r="G2" s="662" t="s">
        <v>1479</v>
      </c>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row>
    <row r="3" spans="1:39" s="122" customFormat="1" ht="14.4">
      <c r="A3" s="832" t="s">
        <v>671</v>
      </c>
      <c r="B3" s="833"/>
      <c r="C3" s="834"/>
      <c r="D3" s="364" t="s">
        <v>658</v>
      </c>
      <c r="E3" s="94"/>
      <c r="F3" s="94"/>
      <c r="G3" s="746"/>
    </row>
    <row r="4" spans="1:39" s="122" customFormat="1" ht="14.4">
      <c r="A4" s="832" t="s">
        <v>583</v>
      </c>
      <c r="B4" s="833"/>
      <c r="C4" s="834"/>
      <c r="D4" s="363"/>
      <c r="E4" s="323"/>
      <c r="F4" s="323"/>
      <c r="G4" s="746"/>
    </row>
    <row r="5" spans="1:39" s="122" customFormat="1" ht="14.4">
      <c r="A5" s="365" t="s">
        <v>1482</v>
      </c>
      <c r="B5" s="365" t="s">
        <v>426</v>
      </c>
      <c r="C5" s="367"/>
      <c r="D5" s="367"/>
      <c r="E5" s="323"/>
      <c r="F5" s="323"/>
      <c r="G5" s="746"/>
    </row>
    <row r="6" spans="1:39" s="122" customFormat="1" ht="14.4">
      <c r="A6" s="368"/>
      <c r="B6" s="369" t="s">
        <v>69</v>
      </c>
      <c r="C6" s="367"/>
      <c r="D6" s="367"/>
      <c r="E6" s="381">
        <f>F9</f>
        <v>0</v>
      </c>
      <c r="F6" s="94"/>
      <c r="G6" s="746">
        <v>5000</v>
      </c>
      <c r="H6" s="370"/>
    </row>
    <row r="7" spans="1:39" s="122" customFormat="1" ht="14.4">
      <c r="A7" s="368"/>
      <c r="B7" s="369" t="s">
        <v>367</v>
      </c>
      <c r="C7" s="367"/>
      <c r="D7" s="367"/>
      <c r="E7" s="94"/>
      <c r="F7" s="94"/>
      <c r="G7" s="746">
        <v>5001</v>
      </c>
    </row>
    <row r="8" spans="1:39" s="122" customFormat="1" ht="14.4">
      <c r="A8" s="368"/>
      <c r="B8" s="369" t="s">
        <v>465</v>
      </c>
      <c r="C8" s="367"/>
      <c r="D8" s="371"/>
      <c r="E8" s="207"/>
      <c r="F8" s="207"/>
      <c r="G8" s="746">
        <v>3550</v>
      </c>
    </row>
    <row r="9" spans="1:39" s="122" customFormat="1" ht="15" thickBot="1">
      <c r="A9" s="368"/>
      <c r="B9" s="844" t="s">
        <v>74</v>
      </c>
      <c r="C9" s="844"/>
      <c r="D9" s="372"/>
      <c r="E9" s="264">
        <f>E6+E7-E8</f>
        <v>0</v>
      </c>
      <c r="F9" s="264">
        <f>F6+F7-F8</f>
        <v>0</v>
      </c>
      <c r="G9" s="746"/>
    </row>
    <row r="10" spans="1:39" s="122" customFormat="1" ht="15" thickTop="1">
      <c r="A10" s="365" t="s">
        <v>1481</v>
      </c>
      <c r="B10" s="365" t="s">
        <v>427</v>
      </c>
      <c r="C10" s="367"/>
      <c r="D10" s="367"/>
      <c r="E10" s="323"/>
      <c r="F10" s="323"/>
      <c r="G10" s="746"/>
    </row>
    <row r="11" spans="1:39" ht="14.4">
      <c r="A11" s="373"/>
      <c r="B11" s="369" t="s">
        <v>65</v>
      </c>
      <c r="C11" s="188"/>
      <c r="D11" s="188"/>
      <c r="E11" s="124">
        <f>F14</f>
        <v>0</v>
      </c>
      <c r="F11" s="124"/>
      <c r="G11" s="746">
        <v>5100</v>
      </c>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row>
    <row r="12" spans="1:39" ht="14.4">
      <c r="A12" s="373"/>
      <c r="B12" s="369" t="s">
        <v>368</v>
      </c>
      <c r="C12" s="188"/>
      <c r="D12" s="188"/>
      <c r="E12" s="87">
        <f>'R &amp; P sub Schedule.'!D175</f>
        <v>0</v>
      </c>
      <c r="F12" s="87">
        <f>'R &amp; P sub Schedule.'!E175</f>
        <v>0</v>
      </c>
      <c r="G12" s="746">
        <v>5101</v>
      </c>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row>
    <row r="13" spans="1:39" ht="14.4">
      <c r="A13" s="373"/>
      <c r="B13" s="369" t="s">
        <v>467</v>
      </c>
      <c r="C13" s="188"/>
      <c r="D13" s="374"/>
      <c r="E13" s="87"/>
      <c r="F13" s="87"/>
      <c r="G13" s="746">
        <v>3000</v>
      </c>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row>
    <row r="14" spans="1:39" ht="15" thickBot="1">
      <c r="A14" s="373"/>
      <c r="B14" s="844" t="s">
        <v>74</v>
      </c>
      <c r="C14" s="844"/>
      <c r="D14" s="372"/>
      <c r="E14" s="264">
        <f>E11+E12-E13</f>
        <v>0</v>
      </c>
      <c r="F14" s="264">
        <f>F11+F12-F13</f>
        <v>0</v>
      </c>
      <c r="G14" s="746"/>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row>
    <row r="15" spans="1:39" s="122" customFormat="1" ht="15" thickTop="1">
      <c r="A15" s="365" t="s">
        <v>1483</v>
      </c>
      <c r="B15" s="365" t="s">
        <v>428</v>
      </c>
      <c r="C15" s="367"/>
      <c r="D15" s="367"/>
      <c r="E15" s="323"/>
      <c r="F15" s="323"/>
      <c r="G15" s="746">
        <v>5150</v>
      </c>
    </row>
    <row r="16" spans="1:39" s="122" customFormat="1" ht="14.4">
      <c r="A16" s="375"/>
      <c r="B16" s="366" t="s">
        <v>371</v>
      </c>
      <c r="C16" s="367"/>
      <c r="D16" s="367"/>
      <c r="E16" s="323"/>
      <c r="F16" s="323"/>
      <c r="G16" s="746"/>
    </row>
    <row r="17" spans="1:39" ht="14.4">
      <c r="A17" s="373"/>
      <c r="B17" s="188" t="s">
        <v>65</v>
      </c>
      <c r="C17" s="188"/>
      <c r="D17" s="188"/>
      <c r="E17" s="195">
        <f>F19</f>
        <v>0</v>
      </c>
      <c r="F17" s="87"/>
      <c r="G17" s="746"/>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row>
    <row r="18" spans="1:39" ht="14.4">
      <c r="A18" s="373"/>
      <c r="B18" s="188" t="s">
        <v>66</v>
      </c>
      <c r="C18" s="188"/>
      <c r="D18" s="188"/>
      <c r="E18" s="87"/>
      <c r="F18" s="87"/>
      <c r="G18" s="746"/>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row>
    <row r="19" spans="1:39" ht="15" thickBot="1">
      <c r="A19" s="373"/>
      <c r="B19" s="844" t="s">
        <v>74</v>
      </c>
      <c r="C19" s="844"/>
      <c r="D19" s="101"/>
      <c r="E19" s="264">
        <f>E17+E18</f>
        <v>0</v>
      </c>
      <c r="F19" s="264">
        <f>F17+F18</f>
        <v>0</v>
      </c>
      <c r="G19" s="746"/>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row>
    <row r="20" spans="1:39" ht="17.25" customHeight="1" thickTop="1">
      <c r="A20" s="365" t="s">
        <v>1484</v>
      </c>
      <c r="B20" s="365" t="s">
        <v>429</v>
      </c>
      <c r="C20" s="366"/>
      <c r="D20" s="366"/>
      <c r="E20" s="323"/>
      <c r="F20" s="323"/>
      <c r="G20" s="746"/>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row>
    <row r="21" spans="1:39" ht="14.4">
      <c r="A21" s="368"/>
      <c r="B21" s="188" t="s">
        <v>71</v>
      </c>
      <c r="C21" s="369"/>
      <c r="D21" s="369"/>
      <c r="E21" s="416">
        <f>F24</f>
        <v>0</v>
      </c>
      <c r="F21" s="376"/>
      <c r="G21" s="746"/>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row>
    <row r="22" spans="1:39" ht="14.4">
      <c r="A22" s="368" t="str">
        <f>IE!C36</f>
        <v>IE-18</v>
      </c>
      <c r="B22" s="188" t="s">
        <v>72</v>
      </c>
      <c r="C22" s="369"/>
      <c r="D22" s="369"/>
      <c r="E22" s="376">
        <f>IF(IE!D36&gt;0,IE!D36,0)</f>
        <v>0</v>
      </c>
      <c r="F22" s="376">
        <f>IF(IE!E36&gt;0,IE!E36,0)</f>
        <v>0</v>
      </c>
      <c r="G22" s="746">
        <v>4999</v>
      </c>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c r="AL22" s="122"/>
      <c r="AM22" s="122"/>
    </row>
    <row r="23" spans="1:39" ht="14.4">
      <c r="A23" s="368" t="str">
        <f>IE!C36</f>
        <v>IE-18</v>
      </c>
      <c r="B23" s="188" t="s">
        <v>1827</v>
      </c>
      <c r="C23" s="369"/>
      <c r="D23" s="369"/>
      <c r="E23" s="376">
        <f>IF(IE!D36&lt;0,IE!D36,0)</f>
        <v>0</v>
      </c>
      <c r="F23" s="376">
        <f>IF(IE!E36&lt;0,IE!E36,0)</f>
        <v>0</v>
      </c>
      <c r="G23" s="746">
        <v>2999</v>
      </c>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row>
    <row r="24" spans="1:39" ht="15" thickBot="1">
      <c r="A24" s="373"/>
      <c r="B24" s="844" t="s">
        <v>74</v>
      </c>
      <c r="C24" s="844"/>
      <c r="D24" s="372"/>
      <c r="E24" s="264">
        <f>SUM(E21:E23)</f>
        <v>0</v>
      </c>
      <c r="F24" s="264">
        <f>SUM(F21:F23)</f>
        <v>0</v>
      </c>
      <c r="G24" s="746"/>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2"/>
    </row>
    <row r="25" spans="1:39" ht="15" thickTop="1">
      <c r="A25" s="259" t="s">
        <v>1485</v>
      </c>
      <c r="B25" s="259" t="s">
        <v>564</v>
      </c>
      <c r="C25" s="188"/>
      <c r="D25" s="188"/>
      <c r="E25" s="323"/>
      <c r="F25" s="323"/>
      <c r="G25" s="746"/>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row>
    <row r="26" spans="1:39" ht="14.4">
      <c r="A26" s="373"/>
      <c r="B26" s="188" t="s">
        <v>73</v>
      </c>
      <c r="C26" s="188"/>
      <c r="D26" s="188"/>
      <c r="E26" s="124">
        <f>F28</f>
        <v>0</v>
      </c>
      <c r="F26" s="124"/>
      <c r="G26" s="746">
        <v>5200</v>
      </c>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row>
    <row r="27" spans="1:39" ht="14.4">
      <c r="A27" s="373"/>
      <c r="B27" s="188" t="s">
        <v>362</v>
      </c>
      <c r="C27" s="188"/>
      <c r="D27" s="188"/>
      <c r="E27" s="87"/>
      <c r="F27" s="87"/>
      <c r="G27" s="746"/>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2"/>
    </row>
    <row r="28" spans="1:39" ht="15" thickBot="1">
      <c r="A28" s="373"/>
      <c r="B28" s="844" t="s">
        <v>74</v>
      </c>
      <c r="C28" s="844"/>
      <c r="D28" s="372"/>
      <c r="E28" s="264">
        <f>SUM(E26:E27)</f>
        <v>0</v>
      </c>
      <c r="F28" s="264">
        <f>SUM(F26:F27)</f>
        <v>0</v>
      </c>
      <c r="G28" s="746"/>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22"/>
      <c r="AL28" s="122"/>
      <c r="AM28" s="122"/>
    </row>
    <row r="29" spans="1:39" ht="15" thickTop="1">
      <c r="A29" s="383"/>
      <c r="B29" s="384"/>
      <c r="C29" s="384" t="s">
        <v>20</v>
      </c>
      <c r="D29" s="384"/>
      <c r="E29" s="385">
        <f>E28+E24+E19+E14+E9</f>
        <v>0</v>
      </c>
      <c r="F29" s="385">
        <f>F28+F24+F19+F14+F9</f>
        <v>0</v>
      </c>
      <c r="G29" s="746"/>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row>
    <row r="30" spans="1:39" ht="14.4">
      <c r="A30" s="832" t="s">
        <v>1486</v>
      </c>
      <c r="B30" s="833"/>
      <c r="C30" s="834"/>
      <c r="D30" s="363"/>
      <c r="E30" s="87"/>
      <c r="F30" s="87"/>
      <c r="G30" s="746"/>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c r="AL30" s="122"/>
      <c r="AM30" s="122"/>
    </row>
    <row r="31" spans="1:39" ht="14.4">
      <c r="A31" s="259" t="s">
        <v>1487</v>
      </c>
      <c r="B31" s="259" t="s">
        <v>691</v>
      </c>
      <c r="C31" s="367"/>
      <c r="D31" s="367"/>
      <c r="E31" s="323"/>
      <c r="F31" s="323"/>
      <c r="G31" s="746">
        <v>5300</v>
      </c>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row>
    <row r="32" spans="1:39" ht="14.4">
      <c r="A32" s="259" t="s">
        <v>1488</v>
      </c>
      <c r="B32" s="367" t="s">
        <v>969</v>
      </c>
      <c r="C32" s="367"/>
      <c r="D32" s="364" t="s">
        <v>659</v>
      </c>
      <c r="E32" s="323"/>
      <c r="F32" s="323"/>
      <c r="G32" s="746"/>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row>
    <row r="33" spans="1:39" ht="18" customHeight="1">
      <c r="A33" s="259"/>
      <c r="B33" s="188" t="s">
        <v>369</v>
      </c>
      <c r="C33" s="367"/>
      <c r="D33" s="367"/>
      <c r="E33" s="323"/>
      <c r="F33" s="323"/>
      <c r="G33" s="746">
        <v>5301</v>
      </c>
      <c r="H33" s="122" t="s">
        <v>103</v>
      </c>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row>
    <row r="34" spans="1:39" ht="18" customHeight="1">
      <c r="A34" s="259"/>
      <c r="B34" s="188" t="s">
        <v>685</v>
      </c>
      <c r="C34" s="188" t="s">
        <v>686</v>
      </c>
      <c r="D34" s="188"/>
      <c r="E34" s="87"/>
      <c r="F34" s="87"/>
      <c r="G34" s="746"/>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row>
    <row r="35" spans="1:39" ht="18" customHeight="1">
      <c r="A35" s="259"/>
      <c r="B35" s="188"/>
      <c r="C35" s="367"/>
      <c r="D35" s="367"/>
      <c r="E35" s="87"/>
      <c r="F35" s="87"/>
      <c r="G35" s="746"/>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row>
    <row r="36" spans="1:39" ht="14.4">
      <c r="A36" s="259"/>
      <c r="B36" s="188" t="s">
        <v>998</v>
      </c>
      <c r="C36" s="188"/>
      <c r="D36" s="188"/>
      <c r="E36" s="87"/>
      <c r="F36" s="87"/>
      <c r="G36" s="746"/>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row>
    <row r="37" spans="1:39" ht="14.4">
      <c r="A37" s="259"/>
      <c r="B37" s="188" t="s">
        <v>685</v>
      </c>
      <c r="C37" s="188" t="s">
        <v>692</v>
      </c>
      <c r="D37" s="188"/>
      <c r="E37" s="87"/>
      <c r="F37" s="87"/>
      <c r="G37" s="746"/>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row>
    <row r="38" spans="1:39" ht="14.4">
      <c r="A38" s="259"/>
      <c r="B38" s="188"/>
      <c r="C38" s="188"/>
      <c r="D38" s="188"/>
      <c r="E38" s="87"/>
      <c r="F38" s="87"/>
      <c r="G38" s="746"/>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row>
    <row r="39" spans="1:39" ht="14.4">
      <c r="A39" s="259"/>
      <c r="B39" s="188"/>
      <c r="C39" s="188"/>
      <c r="D39" s="188"/>
      <c r="E39" s="87"/>
      <c r="F39" s="87"/>
      <c r="G39" s="746"/>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22"/>
      <c r="AJ39" s="122"/>
      <c r="AK39" s="122"/>
      <c r="AL39" s="122"/>
      <c r="AM39" s="122"/>
    </row>
    <row r="40" spans="1:39" ht="15" thickBot="1">
      <c r="A40" s="386"/>
      <c r="B40" s="835" t="s">
        <v>20</v>
      </c>
      <c r="C40" s="835"/>
      <c r="D40" s="219"/>
      <c r="E40" s="215">
        <f>SUM(E33:E39)</f>
        <v>0</v>
      </c>
      <c r="F40" s="215">
        <f>SUM(F33:F39)</f>
        <v>0</v>
      </c>
      <c r="G40" s="746"/>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c r="AK40" s="122"/>
      <c r="AL40" s="122"/>
      <c r="AM40" s="122"/>
    </row>
    <row r="41" spans="1:39" ht="15" thickTop="1">
      <c r="A41" s="832" t="s">
        <v>672</v>
      </c>
      <c r="B41" s="833"/>
      <c r="C41" s="834"/>
      <c r="D41" s="364" t="s">
        <v>660</v>
      </c>
      <c r="E41" s="87"/>
      <c r="F41" s="87"/>
      <c r="G41" s="746"/>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122"/>
      <c r="AJ41" s="122"/>
      <c r="AK41" s="122"/>
      <c r="AL41" s="122"/>
      <c r="AM41" s="122"/>
    </row>
    <row r="42" spans="1:39" ht="18.75" customHeight="1">
      <c r="A42" s="663" t="s">
        <v>1489</v>
      </c>
      <c r="B42" s="371" t="s">
        <v>560</v>
      </c>
      <c r="C42" s="371"/>
      <c r="D42" s="87"/>
      <c r="E42" s="323"/>
      <c r="F42" s="323"/>
      <c r="G42" s="746"/>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122"/>
      <c r="AL42" s="122"/>
      <c r="AM42" s="122"/>
    </row>
    <row r="43" spans="1:39" s="122" customFormat="1" ht="18.75" customHeight="1">
      <c r="A43" s="664"/>
      <c r="B43" s="208"/>
      <c r="C43" s="208"/>
      <c r="D43" s="87"/>
      <c r="E43" s="87"/>
      <c r="F43" s="87"/>
      <c r="G43" s="665"/>
    </row>
    <row r="44" spans="1:39" s="122" customFormat="1" ht="18.75" customHeight="1">
      <c r="A44" s="663"/>
      <c r="B44" s="851"/>
      <c r="C44" s="851"/>
      <c r="D44" s="87"/>
      <c r="E44" s="87"/>
      <c r="F44" s="87"/>
      <c r="G44" s="665"/>
    </row>
    <row r="45" spans="1:39" ht="18.75" customHeight="1">
      <c r="A45" s="259"/>
      <c r="B45" s="852" t="s">
        <v>778</v>
      </c>
      <c r="C45" s="852"/>
      <c r="D45" s="87"/>
      <c r="E45" s="87"/>
      <c r="F45" s="87"/>
      <c r="G45" s="746"/>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c r="AJ45" s="122"/>
      <c r="AK45" s="122"/>
      <c r="AL45" s="122"/>
      <c r="AM45" s="122"/>
    </row>
    <row r="46" spans="1:39" ht="18.75" customHeight="1">
      <c r="A46" s="259"/>
      <c r="B46" s="831"/>
      <c r="C46" s="831"/>
      <c r="D46" s="87"/>
      <c r="E46" s="87"/>
      <c r="F46" s="87"/>
      <c r="G46" s="746"/>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22"/>
      <c r="AK46" s="122"/>
      <c r="AL46" s="122"/>
      <c r="AM46" s="122"/>
    </row>
    <row r="47" spans="1:39" ht="18.75" customHeight="1" thickBot="1">
      <c r="A47" s="386"/>
      <c r="B47" s="848" t="s">
        <v>20</v>
      </c>
      <c r="C47" s="848"/>
      <c r="D47" s="219"/>
      <c r="E47" s="215">
        <f>SUM(E42:E46)</f>
        <v>0</v>
      </c>
      <c r="F47" s="215">
        <f>SUM(F42:F46)</f>
        <v>0</v>
      </c>
      <c r="G47" s="746"/>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22"/>
      <c r="AK47" s="122"/>
      <c r="AL47" s="122"/>
      <c r="AM47" s="122"/>
    </row>
    <row r="48" spans="1:39" ht="18.75" customHeight="1" thickTop="1">
      <c r="A48" s="832" t="s">
        <v>673</v>
      </c>
      <c r="B48" s="833"/>
      <c r="C48" s="834"/>
      <c r="D48" s="364" t="s">
        <v>661</v>
      </c>
      <c r="E48" s="198"/>
      <c r="F48" s="198"/>
      <c r="G48" s="746"/>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K48" s="122"/>
      <c r="AL48" s="122"/>
      <c r="AM48" s="122"/>
    </row>
    <row r="49" spans="1:39" ht="14.4">
      <c r="A49" s="259" t="s">
        <v>1490</v>
      </c>
      <c r="B49" s="367" t="s">
        <v>536</v>
      </c>
      <c r="C49" s="188"/>
      <c r="D49" s="188"/>
      <c r="E49" s="323"/>
      <c r="F49" s="323"/>
      <c r="G49" s="746"/>
      <c r="H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row>
    <row r="50" spans="1:39" ht="14.4">
      <c r="A50" s="387"/>
      <c r="B50" s="836" t="s">
        <v>778</v>
      </c>
      <c r="C50" s="837"/>
      <c r="D50" s="188"/>
      <c r="E50" s="87"/>
      <c r="F50" s="87"/>
      <c r="G50" s="746"/>
      <c r="H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row>
    <row r="51" spans="1:39" ht="14.4">
      <c r="A51" s="388"/>
      <c r="B51" s="831"/>
      <c r="C51" s="831"/>
      <c r="D51" s="188"/>
      <c r="E51" s="87"/>
      <c r="F51" s="87"/>
      <c r="G51" s="746"/>
      <c r="H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2"/>
      <c r="AK51" s="122"/>
      <c r="AL51" s="122"/>
      <c r="AM51" s="122"/>
    </row>
    <row r="52" spans="1:39" ht="14.4">
      <c r="A52" s="383"/>
      <c r="B52" s="835" t="s">
        <v>20</v>
      </c>
      <c r="C52" s="835"/>
      <c r="D52" s="219"/>
      <c r="E52" s="389">
        <f>SUM(E49:E51)</f>
        <v>0</v>
      </c>
      <c r="F52" s="389">
        <f>SUM(F49:F51)</f>
        <v>0</v>
      </c>
      <c r="G52" s="746"/>
      <c r="H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row>
    <row r="53" spans="1:39" ht="14.4">
      <c r="A53" s="832" t="s">
        <v>1026</v>
      </c>
      <c r="B53" s="833"/>
      <c r="C53" s="834"/>
      <c r="D53" s="364" t="s">
        <v>662</v>
      </c>
      <c r="E53" s="87"/>
      <c r="F53" s="87"/>
      <c r="G53" s="746"/>
      <c r="H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K53" s="122"/>
      <c r="AL53" s="122"/>
      <c r="AM53" s="122"/>
    </row>
    <row r="54" spans="1:39" ht="14.4">
      <c r="A54" s="460" t="s">
        <v>1491</v>
      </c>
      <c r="B54" s="94" t="s">
        <v>970</v>
      </c>
      <c r="C54" s="28"/>
      <c r="D54" s="188"/>
      <c r="E54" s="87"/>
      <c r="F54" s="87"/>
      <c r="G54" s="746"/>
      <c r="H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K54" s="122"/>
      <c r="AL54" s="122"/>
      <c r="AM54" s="122"/>
    </row>
    <row r="55" spans="1:39" ht="14.4">
      <c r="A55" s="412"/>
      <c r="B55" s="87" t="s">
        <v>369</v>
      </c>
      <c r="C55" s="28"/>
      <c r="D55" s="188"/>
      <c r="E55" s="87"/>
      <c r="F55" s="87"/>
      <c r="G55" s="746"/>
      <c r="H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22"/>
      <c r="AM55" s="122"/>
    </row>
    <row r="56" spans="1:39" ht="14.4">
      <c r="A56" s="412"/>
      <c r="B56" s="87" t="s">
        <v>685</v>
      </c>
      <c r="C56" s="188" t="s">
        <v>686</v>
      </c>
      <c r="D56" s="188"/>
      <c r="E56" s="87"/>
      <c r="F56" s="87"/>
      <c r="G56" s="746"/>
      <c r="H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M56" s="122"/>
    </row>
    <row r="57" spans="1:39" ht="14.4">
      <c r="A57" s="412"/>
      <c r="B57" s="87"/>
      <c r="C57" s="28"/>
      <c r="D57" s="188"/>
      <c r="E57" s="87"/>
      <c r="F57" s="87"/>
      <c r="G57" s="746"/>
      <c r="H57" s="122"/>
      <c r="J57" s="122"/>
      <c r="K57" s="122"/>
      <c r="L57" s="122"/>
      <c r="M57" s="122"/>
      <c r="N57" s="122"/>
      <c r="O57" s="122"/>
      <c r="P57" s="122"/>
      <c r="Q57" s="122"/>
      <c r="R57" s="122"/>
      <c r="S57" s="122"/>
      <c r="T57" s="122"/>
      <c r="U57" s="122"/>
      <c r="V57" s="122"/>
      <c r="W57" s="122"/>
      <c r="X57" s="122"/>
      <c r="Y57" s="122"/>
      <c r="Z57" s="122"/>
      <c r="AA57" s="122"/>
      <c r="AB57" s="122"/>
      <c r="AC57" s="122"/>
      <c r="AD57" s="122"/>
      <c r="AE57" s="122"/>
      <c r="AF57" s="122"/>
      <c r="AG57" s="122"/>
      <c r="AH57" s="122"/>
      <c r="AI57" s="122"/>
      <c r="AJ57" s="122"/>
      <c r="AK57" s="122"/>
      <c r="AL57" s="122"/>
      <c r="AM57" s="122"/>
    </row>
    <row r="58" spans="1:39" ht="14.4">
      <c r="A58" s="412"/>
      <c r="B58" s="87" t="s">
        <v>998</v>
      </c>
      <c r="C58" s="28"/>
      <c r="D58" s="188"/>
      <c r="E58" s="87"/>
      <c r="F58" s="87"/>
      <c r="G58" s="746"/>
      <c r="H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M58" s="122"/>
    </row>
    <row r="59" spans="1:39" ht="14.4">
      <c r="A59" s="412"/>
      <c r="B59" s="87" t="s">
        <v>685</v>
      </c>
      <c r="C59" s="188" t="s">
        <v>692</v>
      </c>
      <c r="D59" s="188"/>
      <c r="E59" s="87"/>
      <c r="F59" s="87"/>
      <c r="G59" s="746"/>
      <c r="H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2"/>
    </row>
    <row r="60" spans="1:39" ht="14.4">
      <c r="A60" s="258"/>
      <c r="B60" s="8"/>
      <c r="C60" s="8"/>
      <c r="D60" s="188"/>
      <c r="E60" s="87"/>
      <c r="F60" s="87"/>
      <c r="G60" s="746"/>
      <c r="H60" s="122"/>
      <c r="J60" s="122"/>
      <c r="K60" s="122"/>
      <c r="L60" s="122"/>
      <c r="M60" s="122"/>
      <c r="N60" s="122"/>
      <c r="O60" s="122"/>
      <c r="P60" s="122"/>
      <c r="Q60" s="122"/>
      <c r="R60" s="122"/>
      <c r="S60" s="122"/>
      <c r="T60" s="122"/>
      <c r="U60" s="122"/>
      <c r="V60" s="122"/>
      <c r="W60" s="122"/>
      <c r="X60" s="122"/>
      <c r="Y60" s="122"/>
      <c r="Z60" s="122"/>
      <c r="AA60" s="122"/>
      <c r="AB60" s="122"/>
      <c r="AC60" s="122"/>
      <c r="AD60" s="122"/>
      <c r="AE60" s="122"/>
      <c r="AF60" s="122"/>
      <c r="AG60" s="122"/>
      <c r="AH60" s="122"/>
      <c r="AI60" s="122"/>
      <c r="AJ60" s="122"/>
      <c r="AK60" s="122"/>
      <c r="AL60" s="122"/>
      <c r="AM60" s="122"/>
    </row>
    <row r="61" spans="1:39" ht="14.4">
      <c r="A61" s="383"/>
      <c r="B61" s="835" t="s">
        <v>20</v>
      </c>
      <c r="C61" s="835"/>
      <c r="D61" s="219"/>
      <c r="E61" s="389">
        <f>SUM(E55:E60)</f>
        <v>0</v>
      </c>
      <c r="F61" s="389">
        <f>SUM(F55:F60)</f>
        <v>0</v>
      </c>
      <c r="G61" s="746"/>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E61" s="122"/>
      <c r="AF61" s="122"/>
      <c r="AG61" s="122"/>
      <c r="AH61" s="122"/>
      <c r="AI61" s="122"/>
      <c r="AJ61" s="122"/>
      <c r="AK61" s="122"/>
      <c r="AL61" s="122"/>
      <c r="AM61" s="122"/>
    </row>
    <row r="62" spans="1:39" ht="14.4">
      <c r="A62" s="832" t="s">
        <v>674</v>
      </c>
      <c r="B62" s="833"/>
      <c r="C62" s="834"/>
      <c r="D62" s="188"/>
      <c r="E62" s="381"/>
      <c r="F62" s="381"/>
      <c r="G62" s="746"/>
      <c r="M62" s="122"/>
      <c r="N62" s="122"/>
      <c r="O62" s="122"/>
      <c r="P62" s="122"/>
      <c r="Q62" s="122"/>
      <c r="R62" s="122"/>
      <c r="S62" s="122"/>
      <c r="T62" s="122"/>
      <c r="U62" s="122"/>
      <c r="V62" s="122"/>
      <c r="W62" s="122"/>
      <c r="X62" s="122"/>
      <c r="Y62" s="122"/>
      <c r="Z62" s="122"/>
      <c r="AA62" s="122"/>
      <c r="AB62" s="122"/>
      <c r="AC62" s="122"/>
      <c r="AD62" s="122"/>
      <c r="AE62" s="122"/>
      <c r="AF62" s="122"/>
      <c r="AG62" s="122"/>
      <c r="AH62" s="122"/>
      <c r="AI62" s="122"/>
      <c r="AJ62" s="122"/>
      <c r="AK62" s="122"/>
      <c r="AL62" s="122"/>
      <c r="AM62" s="122"/>
    </row>
    <row r="63" spans="1:39" ht="14.4">
      <c r="A63" s="259" t="s">
        <v>1492</v>
      </c>
      <c r="B63" s="259" t="s">
        <v>584</v>
      </c>
      <c r="C63" s="367"/>
      <c r="D63" s="364" t="s">
        <v>663</v>
      </c>
      <c r="E63" s="323"/>
      <c r="F63" s="323"/>
      <c r="G63" s="746">
        <v>5450</v>
      </c>
      <c r="M63" s="122"/>
      <c r="N63" s="122"/>
      <c r="O63" s="122"/>
      <c r="P63" s="122"/>
      <c r="Q63" s="122"/>
      <c r="R63" s="122"/>
      <c r="S63" s="122"/>
      <c r="T63" s="122"/>
      <c r="U63" s="122"/>
      <c r="V63" s="122"/>
      <c r="W63" s="122"/>
      <c r="X63" s="122"/>
      <c r="Y63" s="122"/>
      <c r="Z63" s="122"/>
      <c r="AA63" s="122"/>
      <c r="AB63" s="122"/>
      <c r="AC63" s="122"/>
      <c r="AD63" s="122"/>
      <c r="AE63" s="122"/>
      <c r="AF63" s="122"/>
      <c r="AG63" s="122"/>
      <c r="AH63" s="122"/>
      <c r="AI63" s="122"/>
      <c r="AJ63" s="122"/>
      <c r="AK63" s="122"/>
      <c r="AL63" s="122"/>
      <c r="AM63" s="122"/>
    </row>
    <row r="64" spans="1:39" ht="14.4">
      <c r="A64" s="259" t="s">
        <v>1511</v>
      </c>
      <c r="B64" s="188" t="s">
        <v>391</v>
      </c>
      <c r="C64" s="367"/>
      <c r="D64" s="364" t="s">
        <v>1511</v>
      </c>
      <c r="E64" s="195">
        <f>E200</f>
        <v>0</v>
      </c>
      <c r="F64" s="195">
        <f>F200</f>
        <v>0</v>
      </c>
      <c r="G64" s="746">
        <v>4553</v>
      </c>
      <c r="M64" s="122"/>
      <c r="N64" s="122"/>
      <c r="O64" s="122"/>
      <c r="P64" s="122"/>
      <c r="Q64" s="122"/>
      <c r="R64" s="122"/>
      <c r="S64" s="122"/>
      <c r="T64" s="122"/>
      <c r="U64" s="122"/>
      <c r="V64" s="122"/>
      <c r="W64" s="122"/>
      <c r="X64" s="122"/>
      <c r="Y64" s="122"/>
      <c r="Z64" s="122"/>
      <c r="AA64" s="122"/>
      <c r="AB64" s="122"/>
      <c r="AC64" s="122"/>
      <c r="AD64" s="122"/>
      <c r="AE64" s="122"/>
      <c r="AF64" s="122"/>
      <c r="AG64" s="122"/>
      <c r="AH64" s="122"/>
      <c r="AI64" s="122"/>
      <c r="AJ64" s="122"/>
      <c r="AK64" s="122"/>
      <c r="AL64" s="122"/>
      <c r="AM64" s="122"/>
    </row>
    <row r="65" spans="1:39" ht="14.4">
      <c r="A65" s="259" t="s">
        <v>1512</v>
      </c>
      <c r="B65" s="188" t="s">
        <v>392</v>
      </c>
      <c r="C65" s="188"/>
      <c r="D65" s="364" t="s">
        <v>1512</v>
      </c>
      <c r="E65" s="195">
        <f>E205</f>
        <v>0</v>
      </c>
      <c r="F65" s="195">
        <f>F205</f>
        <v>0</v>
      </c>
      <c r="G65" s="746">
        <v>4562</v>
      </c>
      <c r="M65" s="122"/>
      <c r="N65" s="122"/>
      <c r="O65" s="122"/>
      <c r="P65" s="122"/>
      <c r="Q65" s="122"/>
      <c r="R65" s="122"/>
      <c r="S65" s="122"/>
      <c r="T65" s="122"/>
      <c r="U65" s="122"/>
      <c r="V65" s="122"/>
      <c r="W65" s="122"/>
      <c r="X65" s="122"/>
      <c r="Y65" s="122"/>
      <c r="Z65" s="122"/>
      <c r="AA65" s="122"/>
      <c r="AB65" s="122"/>
      <c r="AC65" s="122"/>
      <c r="AD65" s="122"/>
      <c r="AE65" s="122"/>
      <c r="AF65" s="122"/>
      <c r="AG65" s="122"/>
      <c r="AH65" s="122"/>
      <c r="AI65" s="122"/>
      <c r="AJ65" s="122"/>
      <c r="AK65" s="122"/>
      <c r="AL65" s="122"/>
      <c r="AM65" s="122"/>
    </row>
    <row r="66" spans="1:39" ht="14.4">
      <c r="A66" s="259" t="s">
        <v>1513</v>
      </c>
      <c r="B66" s="188" t="s">
        <v>474</v>
      </c>
      <c r="C66" s="188"/>
      <c r="D66" s="374"/>
      <c r="E66" s="87"/>
      <c r="F66" s="87"/>
      <c r="G66" s="746"/>
      <c r="M66" s="122"/>
      <c r="N66" s="122"/>
      <c r="O66" s="122"/>
      <c r="P66" s="122"/>
      <c r="Q66" s="122"/>
      <c r="R66" s="122"/>
      <c r="S66" s="122"/>
      <c r="T66" s="122"/>
      <c r="U66" s="122"/>
      <c r="V66" s="122"/>
      <c r="W66" s="122"/>
      <c r="X66" s="122"/>
      <c r="Y66" s="122"/>
      <c r="Z66" s="122"/>
      <c r="AA66" s="122"/>
      <c r="AB66" s="122"/>
      <c r="AC66" s="122"/>
      <c r="AD66" s="122"/>
      <c r="AE66" s="122"/>
      <c r="AF66" s="122"/>
      <c r="AG66" s="122"/>
      <c r="AH66" s="122"/>
      <c r="AI66" s="122"/>
      <c r="AJ66" s="122"/>
      <c r="AK66" s="122"/>
      <c r="AL66" s="122"/>
      <c r="AM66" s="122"/>
    </row>
    <row r="67" spans="1:39" ht="14.4">
      <c r="A67" s="259" t="s">
        <v>1514</v>
      </c>
      <c r="B67" s="188" t="s">
        <v>971</v>
      </c>
      <c r="C67" s="188"/>
      <c r="D67" s="374"/>
      <c r="E67" s="87"/>
      <c r="F67" s="87"/>
      <c r="G67" s="746"/>
      <c r="M67" s="122"/>
      <c r="N67" s="122"/>
      <c r="O67" s="122"/>
      <c r="P67" s="122"/>
      <c r="Q67" s="122"/>
      <c r="R67" s="122"/>
      <c r="S67" s="122"/>
      <c r="T67" s="122"/>
      <c r="U67" s="122"/>
      <c r="V67" s="122"/>
      <c r="W67" s="122"/>
      <c r="X67" s="122"/>
      <c r="Y67" s="122"/>
      <c r="Z67" s="122"/>
      <c r="AA67" s="122"/>
      <c r="AB67" s="122"/>
      <c r="AC67" s="122"/>
      <c r="AD67" s="122"/>
      <c r="AE67" s="122"/>
      <c r="AF67" s="122"/>
      <c r="AG67" s="122"/>
      <c r="AH67" s="122"/>
      <c r="AI67" s="122"/>
      <c r="AJ67" s="122"/>
      <c r="AK67" s="122"/>
      <c r="AL67" s="122"/>
      <c r="AM67" s="122"/>
    </row>
    <row r="68" spans="1:39" ht="14.4">
      <c r="A68" s="259" t="s">
        <v>1515</v>
      </c>
      <c r="B68" s="188" t="s">
        <v>439</v>
      </c>
      <c r="C68" s="188"/>
      <c r="D68" s="374"/>
      <c r="E68" s="87"/>
      <c r="F68" s="87"/>
      <c r="G68" s="746"/>
      <c r="M68" s="122"/>
      <c r="N68" s="122"/>
      <c r="O68" s="122"/>
      <c r="P68" s="122"/>
      <c r="Q68" s="122"/>
      <c r="R68" s="122"/>
      <c r="S68" s="122"/>
      <c r="T68" s="122"/>
      <c r="U68" s="122"/>
      <c r="V68" s="122"/>
      <c r="W68" s="122"/>
      <c r="X68" s="122"/>
      <c r="Y68" s="122"/>
      <c r="Z68" s="122"/>
      <c r="AA68" s="122"/>
      <c r="AB68" s="122"/>
      <c r="AC68" s="122"/>
      <c r="AD68" s="122"/>
      <c r="AE68" s="122"/>
      <c r="AF68" s="122"/>
      <c r="AG68" s="122"/>
      <c r="AH68" s="122"/>
      <c r="AI68" s="122"/>
      <c r="AJ68" s="122"/>
      <c r="AK68" s="122"/>
      <c r="AL68" s="122"/>
      <c r="AM68" s="122"/>
    </row>
    <row r="69" spans="1:39" ht="14.4">
      <c r="A69" s="259" t="s">
        <v>1516</v>
      </c>
      <c r="B69" s="188" t="s">
        <v>363</v>
      </c>
      <c r="C69" s="188"/>
      <c r="D69" s="374"/>
      <c r="E69" s="206"/>
      <c r="F69" s="206"/>
      <c r="G69" s="746">
        <v>5451</v>
      </c>
      <c r="M69" s="122"/>
      <c r="N69" s="122"/>
      <c r="O69" s="122"/>
      <c r="P69" s="122"/>
      <c r="Q69" s="122"/>
      <c r="R69" s="122"/>
      <c r="S69" s="122"/>
      <c r="T69" s="122"/>
      <c r="U69" s="122"/>
      <c r="V69" s="122"/>
      <c r="W69" s="122"/>
      <c r="X69" s="122"/>
      <c r="Y69" s="122"/>
      <c r="Z69" s="122"/>
      <c r="AA69" s="122"/>
      <c r="AB69" s="122"/>
      <c r="AC69" s="122"/>
      <c r="AD69" s="122"/>
      <c r="AE69" s="122"/>
      <c r="AF69" s="122"/>
      <c r="AG69" s="122"/>
      <c r="AH69" s="122"/>
      <c r="AI69" s="122"/>
      <c r="AJ69" s="122"/>
      <c r="AK69" s="122"/>
      <c r="AL69" s="122"/>
      <c r="AM69" s="122"/>
    </row>
    <row r="70" spans="1:39" ht="14.4">
      <c r="A70" s="259" t="s">
        <v>1517</v>
      </c>
      <c r="B70" s="188" t="s">
        <v>364</v>
      </c>
      <c r="C70" s="188"/>
      <c r="D70" s="374"/>
      <c r="E70" s="206"/>
      <c r="F70" s="206"/>
      <c r="G70" s="746">
        <v>5452</v>
      </c>
      <c r="M70" s="122"/>
      <c r="N70" s="122"/>
      <c r="O70" s="122"/>
      <c r="P70" s="122"/>
      <c r="Q70" s="122"/>
      <c r="R70" s="122"/>
      <c r="S70" s="122"/>
      <c r="T70" s="122"/>
      <c r="U70" s="122"/>
      <c r="V70" s="122"/>
      <c r="W70" s="122"/>
      <c r="X70" s="122"/>
      <c r="Y70" s="122"/>
      <c r="Z70" s="122"/>
      <c r="AA70" s="122"/>
      <c r="AB70" s="122"/>
      <c r="AC70" s="122"/>
      <c r="AD70" s="122"/>
      <c r="AE70" s="122"/>
      <c r="AF70" s="122"/>
      <c r="AG70" s="122"/>
      <c r="AH70" s="122"/>
      <c r="AI70" s="122"/>
      <c r="AJ70" s="122"/>
      <c r="AK70" s="122"/>
      <c r="AL70" s="122"/>
      <c r="AM70" s="122"/>
    </row>
    <row r="71" spans="1:39" ht="14.4">
      <c r="A71" s="259" t="s">
        <v>1518</v>
      </c>
      <c r="B71" s="188" t="s">
        <v>975</v>
      </c>
      <c r="C71" s="188"/>
      <c r="D71" s="374"/>
      <c r="E71" s="206"/>
      <c r="F71" s="206"/>
      <c r="G71" s="746"/>
      <c r="M71" s="122"/>
      <c r="N71" s="122"/>
      <c r="O71" s="122"/>
      <c r="P71" s="122"/>
      <c r="Q71" s="122"/>
      <c r="R71" s="122"/>
      <c r="S71" s="122"/>
      <c r="T71" s="122"/>
      <c r="U71" s="122"/>
      <c r="V71" s="122"/>
      <c r="W71" s="122"/>
      <c r="X71" s="122"/>
      <c r="Y71" s="122"/>
      <c r="Z71" s="122"/>
      <c r="AA71" s="122"/>
      <c r="AB71" s="122"/>
      <c r="AC71" s="122"/>
      <c r="AD71" s="122"/>
      <c r="AE71" s="122"/>
      <c r="AF71" s="122"/>
      <c r="AG71" s="122"/>
      <c r="AH71" s="122"/>
      <c r="AI71" s="122"/>
      <c r="AJ71" s="122"/>
      <c r="AK71" s="122"/>
      <c r="AL71" s="122"/>
      <c r="AM71" s="122"/>
    </row>
    <row r="72" spans="1:39" ht="14.4">
      <c r="A72" s="259" t="s">
        <v>1519</v>
      </c>
      <c r="B72" s="390" t="s">
        <v>976</v>
      </c>
      <c r="C72" s="188"/>
      <c r="D72" s="374"/>
      <c r="E72" s="206"/>
      <c r="F72" s="206"/>
      <c r="G72" s="746"/>
      <c r="M72" s="122"/>
      <c r="N72" s="122"/>
      <c r="O72" s="122"/>
      <c r="P72" s="122"/>
      <c r="Q72" s="122"/>
      <c r="R72" s="122"/>
      <c r="S72" s="122"/>
      <c r="T72" s="122"/>
      <c r="U72" s="122"/>
      <c r="V72" s="122"/>
      <c r="W72" s="122"/>
      <c r="X72" s="122"/>
      <c r="Y72" s="122"/>
      <c r="Z72" s="122"/>
      <c r="AA72" s="122"/>
      <c r="AB72" s="122"/>
      <c r="AC72" s="122"/>
      <c r="AD72" s="122"/>
      <c r="AE72" s="122"/>
      <c r="AF72" s="122"/>
      <c r="AG72" s="122"/>
      <c r="AH72" s="122"/>
      <c r="AI72" s="122"/>
      <c r="AJ72" s="122"/>
      <c r="AK72" s="122"/>
      <c r="AL72" s="122"/>
      <c r="AM72" s="122"/>
    </row>
    <row r="73" spans="1:39" ht="14.4">
      <c r="A73" s="259" t="s">
        <v>1520</v>
      </c>
      <c r="B73" s="390" t="s">
        <v>999</v>
      </c>
      <c r="C73" s="188"/>
      <c r="D73" s="374"/>
      <c r="E73" s="206"/>
      <c r="F73" s="206"/>
      <c r="G73" s="746"/>
      <c r="M73" s="122"/>
      <c r="N73" s="122"/>
      <c r="O73" s="122"/>
      <c r="P73" s="122"/>
      <c r="Q73" s="122"/>
      <c r="R73" s="122"/>
      <c r="S73" s="122"/>
      <c r="T73" s="122"/>
      <c r="U73" s="122"/>
      <c r="V73" s="122"/>
      <c r="W73" s="122"/>
      <c r="X73" s="122"/>
      <c r="Y73" s="122"/>
      <c r="Z73" s="122"/>
      <c r="AA73" s="122"/>
      <c r="AB73" s="122"/>
      <c r="AC73" s="122"/>
      <c r="AD73" s="122"/>
      <c r="AE73" s="122"/>
      <c r="AF73" s="122"/>
      <c r="AG73" s="122"/>
      <c r="AH73" s="122"/>
      <c r="AI73" s="122"/>
      <c r="AJ73" s="122"/>
      <c r="AK73" s="122"/>
      <c r="AL73" s="122"/>
      <c r="AM73" s="122"/>
    </row>
    <row r="74" spans="1:39" ht="14.4">
      <c r="A74" s="259" t="s">
        <v>1521</v>
      </c>
      <c r="B74" s="390" t="s">
        <v>977</v>
      </c>
      <c r="C74" s="188"/>
      <c r="D74" s="374"/>
      <c r="E74" s="206"/>
      <c r="F74" s="206"/>
      <c r="G74" s="746"/>
      <c r="M74" s="122"/>
      <c r="N74" s="122"/>
      <c r="O74" s="122"/>
      <c r="P74" s="122"/>
      <c r="Q74" s="122"/>
      <c r="R74" s="122"/>
      <c r="S74" s="122"/>
      <c r="T74" s="122"/>
      <c r="U74" s="122"/>
      <c r="V74" s="122"/>
      <c r="W74" s="122"/>
      <c r="X74" s="122"/>
      <c r="Y74" s="122"/>
      <c r="Z74" s="122"/>
      <c r="AA74" s="122"/>
      <c r="AB74" s="122"/>
      <c r="AC74" s="122"/>
      <c r="AD74" s="122"/>
      <c r="AE74" s="122"/>
      <c r="AF74" s="122"/>
      <c r="AG74" s="122"/>
      <c r="AH74" s="122"/>
      <c r="AI74" s="122"/>
      <c r="AJ74" s="122"/>
      <c r="AK74" s="122"/>
      <c r="AL74" s="122"/>
      <c r="AM74" s="122"/>
    </row>
    <row r="75" spans="1:39" ht="14.4">
      <c r="A75" s="373"/>
      <c r="B75" s="188"/>
      <c r="C75" s="188"/>
      <c r="D75" s="374"/>
      <c r="E75" s="206"/>
      <c r="F75" s="206"/>
      <c r="G75" s="746"/>
      <c r="M75" s="122"/>
      <c r="N75" s="122"/>
      <c r="O75" s="122"/>
      <c r="P75" s="122"/>
      <c r="Q75" s="122"/>
      <c r="R75" s="122"/>
      <c r="S75" s="122"/>
      <c r="T75" s="122"/>
      <c r="U75" s="122"/>
      <c r="V75" s="122"/>
      <c r="W75" s="122"/>
      <c r="X75" s="122"/>
      <c r="Y75" s="122"/>
      <c r="Z75" s="122"/>
      <c r="AA75" s="122"/>
      <c r="AB75" s="122"/>
      <c r="AC75" s="122"/>
      <c r="AD75" s="122"/>
      <c r="AE75" s="122"/>
      <c r="AF75" s="122"/>
      <c r="AG75" s="122"/>
      <c r="AH75" s="122"/>
      <c r="AI75" s="122"/>
      <c r="AJ75" s="122"/>
      <c r="AK75" s="122"/>
      <c r="AL75" s="122"/>
      <c r="AM75" s="122"/>
    </row>
    <row r="76" spans="1:39" ht="15" thickBot="1">
      <c r="A76" s="383"/>
      <c r="B76" s="835" t="s">
        <v>20</v>
      </c>
      <c r="C76" s="835"/>
      <c r="D76" s="391"/>
      <c r="E76" s="215">
        <f>SUM(E64:E75)</f>
        <v>0</v>
      </c>
      <c r="F76" s="215">
        <f>SUM(F64:F75)</f>
        <v>0</v>
      </c>
      <c r="G76" s="746"/>
      <c r="M76" s="122"/>
      <c r="N76" s="122"/>
      <c r="O76" s="122"/>
      <c r="P76" s="122"/>
      <c r="Q76" s="122"/>
      <c r="R76" s="122"/>
      <c r="S76" s="122"/>
      <c r="T76" s="122"/>
      <c r="U76" s="122"/>
      <c r="V76" s="122"/>
      <c r="W76" s="122"/>
      <c r="X76" s="122"/>
      <c r="Y76" s="122"/>
      <c r="Z76" s="122"/>
      <c r="AA76" s="122"/>
      <c r="AB76" s="122"/>
      <c r="AC76" s="122"/>
      <c r="AD76" s="122"/>
      <c r="AE76" s="122"/>
      <c r="AF76" s="122"/>
      <c r="AG76" s="122"/>
      <c r="AH76" s="122"/>
      <c r="AI76" s="122"/>
      <c r="AJ76" s="122"/>
      <c r="AK76" s="122"/>
      <c r="AL76" s="122"/>
      <c r="AM76" s="122"/>
    </row>
    <row r="77" spans="1:39" ht="15" thickTop="1">
      <c r="A77" s="832" t="s">
        <v>675</v>
      </c>
      <c r="B77" s="833"/>
      <c r="C77" s="833"/>
      <c r="D77" s="362"/>
      <c r="E77" s="381"/>
      <c r="F77" s="381"/>
      <c r="G77" s="746"/>
      <c r="M77" s="122"/>
      <c r="N77" s="122"/>
      <c r="O77" s="122"/>
      <c r="P77" s="122"/>
      <c r="Q77" s="122"/>
      <c r="R77" s="122"/>
      <c r="S77" s="122"/>
      <c r="T77" s="122"/>
      <c r="U77" s="122"/>
      <c r="V77" s="122"/>
      <c r="W77" s="122"/>
      <c r="X77" s="122"/>
      <c r="Y77" s="122"/>
      <c r="Z77" s="122"/>
      <c r="AA77" s="122"/>
      <c r="AB77" s="122"/>
      <c r="AC77" s="122"/>
      <c r="AD77" s="122"/>
      <c r="AE77" s="122"/>
      <c r="AF77" s="122"/>
      <c r="AG77" s="122"/>
      <c r="AH77" s="122"/>
      <c r="AI77" s="122"/>
      <c r="AJ77" s="122"/>
      <c r="AK77" s="122"/>
      <c r="AL77" s="122"/>
      <c r="AM77" s="122"/>
    </row>
    <row r="78" spans="1:39" ht="14.4">
      <c r="A78" s="259" t="s">
        <v>1493</v>
      </c>
      <c r="B78" s="259" t="s">
        <v>561</v>
      </c>
      <c r="C78" s="392"/>
      <c r="D78" s="364" t="s">
        <v>664</v>
      </c>
      <c r="E78" s="323"/>
      <c r="F78" s="323"/>
      <c r="G78" s="746"/>
      <c r="M78" s="122"/>
      <c r="N78" s="122"/>
      <c r="O78" s="122"/>
      <c r="P78" s="122"/>
      <c r="Q78" s="122"/>
      <c r="R78" s="122"/>
      <c r="S78" s="122"/>
      <c r="T78" s="122"/>
      <c r="U78" s="122"/>
      <c r="V78" s="122"/>
      <c r="W78" s="122"/>
      <c r="X78" s="122"/>
      <c r="Y78" s="122"/>
      <c r="Z78" s="122"/>
      <c r="AA78" s="122"/>
      <c r="AB78" s="122"/>
      <c r="AC78" s="122"/>
      <c r="AD78" s="122"/>
      <c r="AE78" s="122"/>
      <c r="AF78" s="122"/>
      <c r="AG78" s="122"/>
      <c r="AH78" s="122"/>
      <c r="AI78" s="122"/>
      <c r="AJ78" s="122"/>
      <c r="AK78" s="122"/>
      <c r="AL78" s="122"/>
      <c r="AM78" s="122"/>
    </row>
    <row r="79" spans="1:39" ht="14.4">
      <c r="A79" s="259" t="s">
        <v>1522</v>
      </c>
      <c r="B79" s="188" t="s">
        <v>386</v>
      </c>
      <c r="C79" s="392"/>
      <c r="D79" s="392"/>
      <c r="E79" s="87"/>
      <c r="F79" s="87"/>
      <c r="G79" s="746">
        <v>5305</v>
      </c>
      <c r="M79" s="122"/>
      <c r="N79" s="122"/>
      <c r="O79" s="122"/>
      <c r="P79" s="122"/>
      <c r="Q79" s="122"/>
      <c r="R79" s="122"/>
      <c r="S79" s="122"/>
      <c r="T79" s="122"/>
      <c r="U79" s="122"/>
      <c r="V79" s="122"/>
      <c r="W79" s="122"/>
      <c r="X79" s="122"/>
      <c r="Y79" s="122"/>
      <c r="Z79" s="122"/>
      <c r="AA79" s="122"/>
      <c r="AB79" s="122"/>
      <c r="AC79" s="122"/>
      <c r="AD79" s="122"/>
      <c r="AE79" s="122"/>
      <c r="AF79" s="122"/>
      <c r="AG79" s="122"/>
      <c r="AH79" s="122"/>
      <c r="AI79" s="122"/>
      <c r="AJ79" s="122"/>
      <c r="AK79" s="122"/>
      <c r="AL79" s="122"/>
      <c r="AM79" s="122"/>
    </row>
    <row r="80" spans="1:39" ht="14.4">
      <c r="A80" s="259" t="s">
        <v>1523</v>
      </c>
      <c r="B80" s="188" t="s">
        <v>1000</v>
      </c>
      <c r="C80" s="188"/>
      <c r="D80" s="188" t="s">
        <v>1523</v>
      </c>
      <c r="E80" s="195">
        <f>E210</f>
        <v>0</v>
      </c>
      <c r="F80" s="195">
        <f>F210</f>
        <v>0</v>
      </c>
      <c r="G80" s="746">
        <v>5306</v>
      </c>
      <c r="H80" s="1"/>
      <c r="M80" s="122"/>
      <c r="N80" s="122"/>
      <c r="O80" s="122"/>
      <c r="P80" s="122"/>
      <c r="Q80" s="122"/>
      <c r="R80" s="122"/>
      <c r="S80" s="122"/>
      <c r="T80" s="122"/>
      <c r="U80" s="122"/>
      <c r="V80" s="122"/>
      <c r="W80" s="122"/>
      <c r="X80" s="122"/>
      <c r="Y80" s="122"/>
      <c r="Z80" s="122"/>
      <c r="AA80" s="122"/>
      <c r="AB80" s="122"/>
      <c r="AC80" s="122"/>
      <c r="AD80" s="122"/>
      <c r="AE80" s="122"/>
      <c r="AF80" s="122"/>
      <c r="AG80" s="122"/>
      <c r="AH80" s="122"/>
      <c r="AI80" s="122"/>
      <c r="AJ80" s="122"/>
      <c r="AK80" s="122"/>
      <c r="AL80" s="122"/>
      <c r="AM80" s="122"/>
    </row>
    <row r="81" spans="1:39" ht="14.4">
      <c r="A81" s="259" t="s">
        <v>1524</v>
      </c>
      <c r="B81" s="188" t="s">
        <v>1001</v>
      </c>
      <c r="C81" s="188"/>
      <c r="D81" s="188" t="s">
        <v>1524</v>
      </c>
      <c r="E81" s="195">
        <f>E215</f>
        <v>0</v>
      </c>
      <c r="F81" s="195">
        <f>F215</f>
        <v>0</v>
      </c>
      <c r="G81" s="746"/>
      <c r="H81" s="1"/>
      <c r="M81" s="122"/>
      <c r="N81" s="122"/>
      <c r="O81" s="122"/>
      <c r="P81" s="122"/>
      <c r="Q81" s="122"/>
      <c r="R81" s="122"/>
      <c r="S81" s="122"/>
      <c r="T81" s="122"/>
      <c r="U81" s="122"/>
      <c r="V81" s="122"/>
      <c r="W81" s="122"/>
      <c r="X81" s="122"/>
      <c r="Y81" s="122"/>
      <c r="Z81" s="122"/>
      <c r="AA81" s="122"/>
      <c r="AB81" s="122"/>
      <c r="AC81" s="122"/>
      <c r="AD81" s="122"/>
      <c r="AE81" s="122"/>
      <c r="AF81" s="122"/>
      <c r="AG81" s="122"/>
      <c r="AH81" s="122"/>
      <c r="AI81" s="122"/>
      <c r="AJ81" s="122"/>
      <c r="AK81" s="122"/>
      <c r="AL81" s="122"/>
      <c r="AM81" s="122"/>
    </row>
    <row r="82" spans="1:39" ht="14.4">
      <c r="A82" s="259" t="s">
        <v>1525</v>
      </c>
      <c r="B82" s="188" t="s">
        <v>387</v>
      </c>
      <c r="C82" s="188"/>
      <c r="D82" s="188"/>
      <c r="E82" s="87"/>
      <c r="F82" s="87"/>
      <c r="G82" s="746">
        <v>5307</v>
      </c>
      <c r="H82" s="1"/>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row>
    <row r="83" spans="1:39" ht="14.4">
      <c r="A83" s="259" t="s">
        <v>1526</v>
      </c>
      <c r="B83" s="188" t="s">
        <v>430</v>
      </c>
      <c r="C83" s="188"/>
      <c r="D83" s="188"/>
      <c r="E83" s="87"/>
      <c r="F83" s="87"/>
      <c r="G83" s="746"/>
      <c r="H83" s="1"/>
      <c r="M83" s="122"/>
      <c r="N83" s="122"/>
      <c r="O83" s="122"/>
      <c r="P83" s="122"/>
      <c r="Q83" s="122"/>
      <c r="R83" s="122"/>
      <c r="S83" s="122"/>
      <c r="T83" s="122"/>
      <c r="U83" s="122"/>
      <c r="V83" s="122"/>
      <c r="W83" s="122"/>
      <c r="X83" s="122"/>
      <c r="Y83" s="122"/>
      <c r="Z83" s="122"/>
      <c r="AA83" s="122"/>
      <c r="AB83" s="122"/>
      <c r="AC83" s="122"/>
      <c r="AD83" s="122"/>
      <c r="AE83" s="122"/>
      <c r="AF83" s="122"/>
      <c r="AG83" s="122"/>
      <c r="AH83" s="122"/>
      <c r="AI83" s="122"/>
      <c r="AJ83" s="122"/>
      <c r="AK83" s="122"/>
      <c r="AL83" s="122"/>
      <c r="AM83" s="122"/>
    </row>
    <row r="84" spans="1:39" s="122" customFormat="1" ht="14.4">
      <c r="A84" s="260" t="str">
        <f>'R &amp; P sub Schedule.'!A100</f>
        <v>RP-3.84</v>
      </c>
      <c r="B84" s="188" t="s">
        <v>388</v>
      </c>
      <c r="C84" s="233"/>
      <c r="D84" s="233"/>
      <c r="E84" s="87">
        <f>'R &amp; P sub Schedule.'!D100</f>
        <v>0</v>
      </c>
      <c r="F84" s="87">
        <f>'R &amp; P sub Schedule.'!E100</f>
        <v>0</v>
      </c>
      <c r="G84" s="746">
        <v>2214</v>
      </c>
    </row>
    <row r="85" spans="1:39" ht="14.4">
      <c r="A85" s="259" t="s">
        <v>1527</v>
      </c>
      <c r="B85" s="188" t="s">
        <v>389</v>
      </c>
      <c r="C85" s="188"/>
      <c r="D85" s="188"/>
      <c r="E85" s="87"/>
      <c r="F85" s="87"/>
      <c r="G85" s="746">
        <v>4564</v>
      </c>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122"/>
      <c r="AG85" s="122"/>
      <c r="AH85" s="122"/>
      <c r="AI85" s="122"/>
      <c r="AJ85" s="122"/>
      <c r="AK85" s="122"/>
      <c r="AL85" s="122"/>
      <c r="AM85" s="122"/>
    </row>
    <row r="86" spans="1:39" ht="14.4">
      <c r="A86" s="259" t="s">
        <v>1528</v>
      </c>
      <c r="B86" s="188" t="s">
        <v>438</v>
      </c>
      <c r="C86" s="392"/>
      <c r="D86" s="392"/>
      <c r="E86" s="87"/>
      <c r="F86" s="87"/>
      <c r="G86" s="746"/>
      <c r="H86" s="122" t="s">
        <v>440</v>
      </c>
      <c r="I86" s="122"/>
      <c r="J86" s="122"/>
      <c r="K86" s="122"/>
      <c r="L86" s="122"/>
      <c r="M86" s="122"/>
      <c r="N86" s="122"/>
      <c r="O86" s="122"/>
      <c r="P86" s="122"/>
      <c r="Q86" s="122"/>
      <c r="R86" s="122"/>
      <c r="S86" s="122"/>
      <c r="T86" s="122"/>
      <c r="U86" s="122"/>
      <c r="V86" s="122"/>
      <c r="W86" s="122"/>
      <c r="X86" s="122"/>
      <c r="Y86" s="122"/>
      <c r="Z86" s="122"/>
      <c r="AA86" s="122"/>
      <c r="AB86" s="122"/>
      <c r="AC86" s="122"/>
      <c r="AD86" s="122"/>
      <c r="AE86" s="122"/>
      <c r="AF86" s="122"/>
      <c r="AG86" s="122"/>
      <c r="AH86" s="122"/>
      <c r="AI86" s="122"/>
      <c r="AJ86" s="122"/>
      <c r="AK86" s="122"/>
      <c r="AL86" s="122"/>
      <c r="AM86" s="122"/>
    </row>
    <row r="87" spans="1:39" ht="15" thickBot="1">
      <c r="A87" s="383"/>
      <c r="B87" s="835" t="s">
        <v>20</v>
      </c>
      <c r="C87" s="835"/>
      <c r="D87" s="391"/>
      <c r="E87" s="215">
        <f>SUM(E79:E86)</f>
        <v>0</v>
      </c>
      <c r="F87" s="215">
        <f>SUM(F79:F86)</f>
        <v>0</v>
      </c>
      <c r="G87" s="746"/>
      <c r="H87" s="122"/>
      <c r="I87" s="122"/>
      <c r="J87" s="122"/>
      <c r="K87" s="122"/>
      <c r="L87" s="122"/>
      <c r="M87" s="122"/>
      <c r="N87" s="122"/>
      <c r="O87" s="122"/>
      <c r="P87" s="122"/>
      <c r="Q87" s="122"/>
      <c r="R87" s="122"/>
      <c r="S87" s="122"/>
      <c r="T87" s="122"/>
      <c r="U87" s="122"/>
      <c r="V87" s="122"/>
      <c r="W87" s="122"/>
      <c r="X87" s="122"/>
      <c r="Y87" s="122"/>
      <c r="Z87" s="122"/>
      <c r="AA87" s="122"/>
      <c r="AB87" s="122"/>
      <c r="AC87" s="122"/>
      <c r="AD87" s="122"/>
      <c r="AE87" s="122"/>
      <c r="AF87" s="122"/>
      <c r="AG87" s="122"/>
      <c r="AH87" s="122"/>
      <c r="AI87" s="122"/>
      <c r="AJ87" s="122"/>
      <c r="AK87" s="122"/>
      <c r="AL87" s="122"/>
      <c r="AM87" s="122"/>
    </row>
    <row r="88" spans="1:39" ht="15" thickTop="1">
      <c r="A88" s="832" t="s">
        <v>676</v>
      </c>
      <c r="B88" s="833"/>
      <c r="C88" s="834"/>
      <c r="D88" s="393"/>
      <c r="E88" s="198"/>
      <c r="F88" s="198"/>
      <c r="G88" s="746"/>
      <c r="H88" s="122"/>
      <c r="I88" s="122"/>
      <c r="J88" s="122"/>
      <c r="K88" s="122"/>
      <c r="L88" s="122"/>
      <c r="M88" s="122"/>
      <c r="N88" s="122"/>
      <c r="O88" s="122"/>
      <c r="P88" s="122"/>
      <c r="Q88" s="122"/>
      <c r="R88" s="122"/>
      <c r="S88" s="122"/>
      <c r="T88" s="122"/>
      <c r="U88" s="122"/>
      <c r="V88" s="122"/>
      <c r="W88" s="122"/>
      <c r="X88" s="122"/>
      <c r="Y88" s="122"/>
      <c r="Z88" s="122"/>
      <c r="AA88" s="122"/>
      <c r="AB88" s="122"/>
      <c r="AC88" s="122"/>
      <c r="AD88" s="122"/>
      <c r="AE88" s="122"/>
      <c r="AF88" s="122"/>
      <c r="AG88" s="122"/>
      <c r="AH88" s="122"/>
      <c r="AI88" s="122"/>
      <c r="AJ88" s="122"/>
      <c r="AK88" s="122"/>
      <c r="AL88" s="122"/>
      <c r="AM88" s="122"/>
    </row>
    <row r="89" spans="1:39" ht="14.4">
      <c r="A89" s="259" t="s">
        <v>1494</v>
      </c>
      <c r="B89" s="259" t="s">
        <v>562</v>
      </c>
      <c r="C89" s="382"/>
      <c r="D89" s="364" t="s">
        <v>665</v>
      </c>
      <c r="E89" s="323"/>
      <c r="F89" s="323"/>
      <c r="G89" s="746"/>
      <c r="H89" s="122"/>
      <c r="I89" s="122"/>
      <c r="J89" s="122"/>
      <c r="K89" s="122"/>
      <c r="L89" s="122"/>
      <c r="M89" s="122"/>
      <c r="N89" s="122"/>
      <c r="O89" s="122"/>
      <c r="P89" s="122"/>
      <c r="Q89" s="122"/>
      <c r="R89" s="122"/>
      <c r="S89" s="122"/>
      <c r="T89" s="122"/>
      <c r="U89" s="122"/>
      <c r="V89" s="122"/>
      <c r="W89" s="122"/>
      <c r="X89" s="122"/>
      <c r="Y89" s="122"/>
      <c r="Z89" s="122"/>
      <c r="AA89" s="122"/>
      <c r="AB89" s="122"/>
      <c r="AC89" s="122"/>
      <c r="AD89" s="122"/>
      <c r="AE89" s="122"/>
      <c r="AF89" s="122"/>
      <c r="AG89" s="122"/>
      <c r="AH89" s="122"/>
      <c r="AI89" s="122"/>
      <c r="AJ89" s="122"/>
      <c r="AK89" s="122"/>
      <c r="AL89" s="122"/>
      <c r="AM89" s="122"/>
    </row>
    <row r="90" spans="1:39" ht="14.4">
      <c r="A90" s="259" t="s">
        <v>1799</v>
      </c>
      <c r="B90" s="259" t="s">
        <v>1791</v>
      </c>
      <c r="C90" s="377"/>
      <c r="D90" s="377"/>
      <c r="E90" s="323"/>
      <c r="F90" s="323"/>
      <c r="G90" s="746" t="s">
        <v>690</v>
      </c>
      <c r="H90" s="122"/>
      <c r="I90" s="122"/>
      <c r="J90" s="122"/>
      <c r="K90" s="122"/>
      <c r="L90" s="122"/>
      <c r="M90" s="122"/>
      <c r="N90" s="122"/>
      <c r="O90" s="122"/>
      <c r="P90" s="122"/>
      <c r="Q90" s="122"/>
      <c r="R90" s="122"/>
      <c r="S90" s="122"/>
      <c r="T90" s="122"/>
      <c r="U90" s="122"/>
      <c r="V90" s="122"/>
      <c r="W90" s="122"/>
      <c r="X90" s="122"/>
      <c r="Y90" s="122"/>
      <c r="Z90" s="122"/>
      <c r="AA90" s="122"/>
      <c r="AB90" s="122"/>
      <c r="AC90" s="122"/>
      <c r="AD90" s="122"/>
      <c r="AE90" s="122"/>
      <c r="AF90" s="122"/>
      <c r="AG90" s="122"/>
      <c r="AH90" s="122"/>
      <c r="AI90" s="122"/>
      <c r="AJ90" s="122"/>
      <c r="AK90" s="122"/>
      <c r="AL90" s="122"/>
      <c r="AM90" s="122"/>
    </row>
    <row r="91" spans="1:39" ht="14.4">
      <c r="A91" s="259" t="s">
        <v>1800</v>
      </c>
      <c r="B91" s="838" t="s">
        <v>463</v>
      </c>
      <c r="C91" s="839"/>
      <c r="D91" s="378"/>
      <c r="E91" s="323"/>
      <c r="F91" s="323"/>
      <c r="G91" s="746"/>
      <c r="H91" s="122"/>
      <c r="I91" s="122"/>
      <c r="J91" s="122"/>
      <c r="K91" s="122"/>
      <c r="L91" s="122"/>
      <c r="M91" s="323"/>
      <c r="N91" s="122"/>
      <c r="O91" s="122"/>
      <c r="P91" s="122"/>
      <c r="Q91" s="122"/>
      <c r="R91" s="122"/>
      <c r="S91" s="122"/>
      <c r="T91" s="122"/>
      <c r="U91" s="122"/>
      <c r="V91" s="122"/>
      <c r="W91" s="122"/>
      <c r="X91" s="122"/>
      <c r="Y91" s="122"/>
      <c r="Z91" s="122"/>
      <c r="AA91" s="122"/>
      <c r="AB91" s="122"/>
      <c r="AC91" s="122"/>
      <c r="AD91" s="122"/>
      <c r="AE91" s="122"/>
      <c r="AF91" s="122"/>
      <c r="AG91" s="122"/>
      <c r="AH91" s="122"/>
      <c r="AI91" s="122"/>
      <c r="AJ91" s="122"/>
      <c r="AK91" s="122"/>
      <c r="AL91" s="122"/>
      <c r="AM91" s="122"/>
    </row>
    <row r="92" spans="1:39" ht="14.4">
      <c r="A92" s="259" t="s">
        <v>1801</v>
      </c>
      <c r="B92" s="827" t="s">
        <v>972</v>
      </c>
      <c r="C92" s="828"/>
      <c r="D92" s="378"/>
      <c r="E92" s="124">
        <f>'I&amp;E SUB SCHEDULES'!F335</f>
        <v>0</v>
      </c>
      <c r="F92" s="87"/>
      <c r="G92" s="746">
        <v>5461</v>
      </c>
      <c r="H92" s="122"/>
      <c r="I92" s="122"/>
      <c r="J92" s="122"/>
      <c r="K92" s="122"/>
      <c r="L92" s="122"/>
      <c r="M92" s="122"/>
      <c r="N92" s="122"/>
      <c r="O92" s="122"/>
      <c r="P92" s="122"/>
      <c r="Q92" s="122"/>
      <c r="R92" s="122"/>
      <c r="S92" s="122"/>
      <c r="T92" s="122"/>
      <c r="U92" s="122"/>
      <c r="V92" s="122"/>
      <c r="W92" s="122"/>
      <c r="X92" s="122"/>
      <c r="Y92" s="122"/>
      <c r="Z92" s="122"/>
      <c r="AA92" s="122"/>
      <c r="AB92" s="122"/>
      <c r="AC92" s="122"/>
      <c r="AD92" s="122"/>
      <c r="AE92" s="122"/>
      <c r="AF92" s="122"/>
      <c r="AG92" s="122"/>
      <c r="AH92" s="122"/>
      <c r="AI92" s="122"/>
      <c r="AJ92" s="122"/>
      <c r="AK92" s="122"/>
      <c r="AL92" s="122"/>
      <c r="AM92" s="122"/>
    </row>
    <row r="93" spans="1:39" ht="14.4">
      <c r="A93" s="259" t="s">
        <v>1802</v>
      </c>
      <c r="B93" s="827" t="s">
        <v>973</v>
      </c>
      <c r="C93" s="828"/>
      <c r="D93" s="378"/>
      <c r="E93" s="195">
        <f>'I&amp;E SUB SCHEDULES'!F340</f>
        <v>0</v>
      </c>
      <c r="F93" s="87"/>
      <c r="G93" s="746">
        <v>5462</v>
      </c>
      <c r="H93" s="122"/>
      <c r="I93" s="122"/>
      <c r="J93" s="122"/>
      <c r="K93" s="122"/>
      <c r="L93" s="122"/>
      <c r="M93" s="122"/>
      <c r="N93" s="122"/>
      <c r="O93" s="122"/>
      <c r="P93" s="122"/>
      <c r="Q93" s="122"/>
      <c r="R93" s="122"/>
      <c r="S93" s="122"/>
      <c r="T93" s="122"/>
      <c r="U93" s="122"/>
      <c r="V93" s="122"/>
      <c r="W93" s="122"/>
      <c r="X93" s="122"/>
      <c r="Y93" s="122"/>
      <c r="Z93" s="122"/>
      <c r="AA93" s="122"/>
      <c r="AB93" s="122"/>
      <c r="AC93" s="122"/>
      <c r="AD93" s="122"/>
      <c r="AE93" s="122"/>
      <c r="AF93" s="122"/>
      <c r="AG93" s="122"/>
      <c r="AH93" s="122"/>
      <c r="AI93" s="122"/>
      <c r="AJ93" s="122"/>
      <c r="AK93" s="122"/>
      <c r="AL93" s="122"/>
      <c r="AM93" s="122"/>
    </row>
    <row r="94" spans="1:39" ht="14.4">
      <c r="A94" s="259" t="s">
        <v>1803</v>
      </c>
      <c r="B94" s="827" t="s">
        <v>974</v>
      </c>
      <c r="C94" s="828"/>
      <c r="D94" s="378"/>
      <c r="E94" s="195">
        <f>'I&amp;E SUB SCHEDULES'!F347</f>
        <v>0</v>
      </c>
      <c r="F94" s="87"/>
      <c r="G94" s="746">
        <v>5463</v>
      </c>
      <c r="H94" s="122"/>
      <c r="I94" s="122"/>
      <c r="J94" s="122"/>
      <c r="K94" s="122"/>
      <c r="L94" s="122"/>
      <c r="M94" s="122"/>
      <c r="N94" s="122"/>
      <c r="O94" s="122"/>
      <c r="P94" s="122"/>
      <c r="Q94" s="122"/>
      <c r="R94" s="122"/>
      <c r="S94" s="122"/>
      <c r="T94" s="122"/>
      <c r="U94" s="122"/>
      <c r="V94" s="122"/>
      <c r="W94" s="122"/>
      <c r="X94" s="122"/>
      <c r="Y94" s="122"/>
      <c r="Z94" s="122"/>
      <c r="AA94" s="122"/>
      <c r="AB94" s="122"/>
      <c r="AC94" s="122"/>
      <c r="AD94" s="122"/>
      <c r="AE94" s="122"/>
      <c r="AF94" s="122"/>
      <c r="AG94" s="122"/>
      <c r="AH94" s="122"/>
      <c r="AI94" s="122"/>
      <c r="AJ94" s="122"/>
      <c r="AK94" s="122"/>
      <c r="AL94" s="122"/>
      <c r="AM94" s="122"/>
    </row>
    <row r="95" spans="1:39" ht="14.4">
      <c r="A95" s="259" t="s">
        <v>1804</v>
      </c>
      <c r="B95" s="836" t="s">
        <v>1793</v>
      </c>
      <c r="C95" s="837"/>
      <c r="D95" s="380"/>
      <c r="E95" s="87"/>
      <c r="F95" s="87"/>
      <c r="G95" s="746"/>
      <c r="H95" s="122"/>
      <c r="I95" s="122"/>
      <c r="J95" s="122"/>
      <c r="K95" s="122"/>
      <c r="L95" s="122"/>
      <c r="M95" s="122"/>
      <c r="N95" s="122"/>
      <c r="O95" s="122"/>
      <c r="P95" s="122"/>
      <c r="Q95" s="122"/>
      <c r="R95" s="122"/>
      <c r="S95" s="122"/>
      <c r="T95" s="122"/>
      <c r="U95" s="122"/>
      <c r="V95" s="122"/>
      <c r="W95" s="122"/>
      <c r="X95" s="122"/>
      <c r="Y95" s="122"/>
      <c r="Z95" s="122"/>
      <c r="AA95" s="122"/>
      <c r="AB95" s="122"/>
      <c r="AC95" s="122"/>
      <c r="AD95" s="122"/>
      <c r="AE95" s="122"/>
      <c r="AF95" s="122"/>
      <c r="AG95" s="122"/>
      <c r="AH95" s="122"/>
      <c r="AI95" s="122"/>
      <c r="AJ95" s="122"/>
      <c r="AK95" s="122"/>
      <c r="AL95" s="122"/>
      <c r="AM95" s="122"/>
    </row>
    <row r="96" spans="1:39" ht="14.4">
      <c r="A96" s="259" t="s">
        <v>1805</v>
      </c>
      <c r="B96" s="513">
        <v>1</v>
      </c>
      <c r="C96" s="459"/>
      <c r="D96" s="380"/>
      <c r="E96" s="87"/>
      <c r="F96" s="87"/>
      <c r="G96" s="746"/>
      <c r="H96" s="122"/>
      <c r="I96" s="122"/>
      <c r="J96" s="122"/>
      <c r="K96" s="122"/>
      <c r="L96" s="122"/>
      <c r="M96" s="122"/>
      <c r="N96" s="122"/>
      <c r="O96" s="122"/>
      <c r="P96" s="122"/>
      <c r="Q96" s="122"/>
      <c r="R96" s="122"/>
      <c r="S96" s="122"/>
      <c r="T96" s="122"/>
      <c r="U96" s="122"/>
      <c r="V96" s="122"/>
      <c r="W96" s="122"/>
      <c r="X96" s="122"/>
      <c r="Y96" s="122"/>
      <c r="Z96" s="122"/>
      <c r="AA96" s="122"/>
      <c r="AB96" s="122"/>
      <c r="AC96" s="122"/>
      <c r="AD96" s="122"/>
      <c r="AE96" s="122"/>
      <c r="AF96" s="122"/>
      <c r="AG96" s="122"/>
      <c r="AH96" s="122"/>
      <c r="AI96" s="122"/>
      <c r="AJ96" s="122"/>
      <c r="AK96" s="122"/>
      <c r="AL96" s="122"/>
      <c r="AM96" s="122"/>
    </row>
    <row r="97" spans="1:39" ht="14.4">
      <c r="A97" s="259" t="s">
        <v>1806</v>
      </c>
      <c r="B97" s="509">
        <v>2</v>
      </c>
      <c r="C97" s="512"/>
      <c r="D97" s="394"/>
      <c r="E97" s="87"/>
      <c r="F97" s="87"/>
      <c r="G97" s="746"/>
      <c r="H97" s="122"/>
      <c r="I97" s="122"/>
      <c r="J97" s="122"/>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2"/>
      <c r="AH97" s="122"/>
      <c r="AI97" s="122"/>
      <c r="AJ97" s="122"/>
      <c r="AK97" s="122"/>
      <c r="AL97" s="122"/>
      <c r="AM97" s="122"/>
    </row>
    <row r="98" spans="1:39" ht="14.4">
      <c r="A98" s="373"/>
      <c r="B98" s="509">
        <v>3</v>
      </c>
      <c r="C98" s="508"/>
      <c r="D98" s="394"/>
      <c r="E98" s="206"/>
      <c r="F98" s="206"/>
      <c r="G98" s="746"/>
      <c r="H98" s="122"/>
      <c r="I98" s="122"/>
      <c r="J98" s="122"/>
      <c r="K98" s="122"/>
      <c r="L98" s="122"/>
      <c r="M98" s="122"/>
      <c r="N98" s="122"/>
      <c r="O98" s="122"/>
      <c r="P98" s="122"/>
      <c r="Q98" s="122"/>
      <c r="R98" s="122"/>
      <c r="S98" s="122"/>
      <c r="T98" s="122"/>
      <c r="U98" s="122"/>
      <c r="V98" s="122"/>
      <c r="W98" s="122"/>
      <c r="X98" s="122"/>
      <c r="Y98" s="122"/>
      <c r="Z98" s="122"/>
      <c r="AA98" s="122"/>
      <c r="AB98" s="122"/>
      <c r="AC98" s="122"/>
      <c r="AD98" s="122"/>
      <c r="AE98" s="122"/>
      <c r="AF98" s="122"/>
      <c r="AG98" s="122"/>
      <c r="AH98" s="122"/>
      <c r="AI98" s="122"/>
      <c r="AJ98" s="122"/>
      <c r="AK98" s="122"/>
      <c r="AL98" s="122"/>
      <c r="AM98" s="122"/>
    </row>
    <row r="99" spans="1:39" ht="15" thickBot="1">
      <c r="A99" s="383"/>
      <c r="B99" s="835" t="s">
        <v>20</v>
      </c>
      <c r="C99" s="835"/>
      <c r="D99" s="395"/>
      <c r="E99" s="215">
        <f>SUM(E89:E97)</f>
        <v>0</v>
      </c>
      <c r="F99" s="215">
        <f>SUM(F89:F97)</f>
        <v>0</v>
      </c>
      <c r="G99" s="746"/>
      <c r="H99" s="122"/>
      <c r="I99" s="122"/>
      <c r="J99" s="122"/>
      <c r="K99" s="122"/>
      <c r="L99" s="122"/>
      <c r="M99" s="122"/>
      <c r="N99" s="122"/>
      <c r="O99" s="122"/>
      <c r="P99" s="122"/>
      <c r="Q99" s="122"/>
      <c r="R99" s="122"/>
      <c r="S99" s="122"/>
      <c r="T99" s="122"/>
      <c r="U99" s="122"/>
      <c r="V99" s="122"/>
      <c r="W99" s="122"/>
      <c r="X99" s="122"/>
      <c r="Y99" s="122"/>
      <c r="Z99" s="122"/>
      <c r="AA99" s="122"/>
      <c r="AB99" s="122"/>
      <c r="AC99" s="122"/>
      <c r="AD99" s="122"/>
      <c r="AE99" s="122"/>
      <c r="AF99" s="122"/>
      <c r="AG99" s="122"/>
      <c r="AH99" s="122"/>
      <c r="AI99" s="122"/>
      <c r="AJ99" s="122"/>
      <c r="AK99" s="122"/>
      <c r="AL99" s="122"/>
      <c r="AM99" s="122"/>
    </row>
    <row r="100" spans="1:39" ht="15" thickTop="1">
      <c r="A100" s="832" t="s">
        <v>677</v>
      </c>
      <c r="B100" s="833"/>
      <c r="C100" s="834"/>
      <c r="D100" s="393"/>
      <c r="E100" s="198"/>
      <c r="F100" s="198"/>
      <c r="G100" s="746"/>
      <c r="H100" s="122"/>
      <c r="I100" s="122"/>
      <c r="J100" s="122"/>
      <c r="K100" s="122"/>
      <c r="L100" s="122"/>
      <c r="M100" s="122"/>
      <c r="N100" s="122"/>
      <c r="O100" s="122"/>
      <c r="P100" s="122"/>
      <c r="Q100" s="122"/>
      <c r="R100" s="122"/>
      <c r="S100" s="122"/>
      <c r="T100" s="122"/>
      <c r="U100" s="122"/>
      <c r="V100" s="122"/>
      <c r="W100" s="122"/>
      <c r="X100" s="122"/>
      <c r="Y100" s="122"/>
      <c r="Z100" s="122"/>
      <c r="AA100" s="122"/>
      <c r="AB100" s="122"/>
      <c r="AC100" s="122"/>
      <c r="AD100" s="122"/>
      <c r="AE100" s="122"/>
      <c r="AF100" s="122"/>
      <c r="AG100" s="122"/>
      <c r="AH100" s="122"/>
      <c r="AI100" s="122"/>
      <c r="AJ100" s="122"/>
      <c r="AK100" s="122"/>
      <c r="AL100" s="122"/>
      <c r="AM100" s="122"/>
    </row>
    <row r="101" spans="1:39" ht="14.4">
      <c r="A101" s="259" t="s">
        <v>1495</v>
      </c>
      <c r="B101" s="259" t="s">
        <v>563</v>
      </c>
      <c r="C101" s="382"/>
      <c r="D101" s="364" t="s">
        <v>666</v>
      </c>
      <c r="E101" s="323"/>
      <c r="F101" s="323"/>
      <c r="G101" s="746"/>
      <c r="H101" s="122"/>
      <c r="I101" s="122"/>
      <c r="J101" s="122"/>
      <c r="K101" s="122"/>
      <c r="L101" s="122"/>
      <c r="M101" s="122"/>
      <c r="N101" s="122"/>
      <c r="O101" s="122"/>
      <c r="P101" s="122"/>
      <c r="Q101" s="122"/>
      <c r="R101" s="122"/>
      <c r="S101" s="122"/>
      <c r="T101" s="122"/>
      <c r="U101" s="122"/>
      <c r="V101" s="122"/>
      <c r="W101" s="122"/>
      <c r="X101" s="122"/>
      <c r="Y101" s="122"/>
      <c r="Z101" s="122"/>
      <c r="AA101" s="122"/>
      <c r="AB101" s="122"/>
      <c r="AC101" s="122"/>
      <c r="AD101" s="122"/>
      <c r="AE101" s="122"/>
      <c r="AF101" s="122"/>
      <c r="AG101" s="122"/>
      <c r="AH101" s="122"/>
      <c r="AI101" s="122"/>
      <c r="AJ101" s="122"/>
      <c r="AK101" s="122"/>
      <c r="AL101" s="122"/>
      <c r="AM101" s="122"/>
    </row>
    <row r="102" spans="1:39" ht="14.4">
      <c r="A102" s="259" t="s">
        <v>1529</v>
      </c>
      <c r="B102" s="188" t="s">
        <v>390</v>
      </c>
      <c r="C102" s="382"/>
      <c r="D102" s="396"/>
      <c r="E102" s="87">
        <f>'I&amp;E SUB SCHEDULES'!D191</f>
        <v>0</v>
      </c>
      <c r="F102" s="87">
        <f>'I&amp;E SUB SCHEDULES'!E191</f>
        <v>0</v>
      </c>
      <c r="G102" s="746">
        <v>4552</v>
      </c>
      <c r="H102" s="122"/>
      <c r="I102" s="122"/>
      <c r="J102" s="122"/>
      <c r="K102" s="122"/>
      <c r="L102" s="122"/>
      <c r="M102" s="122"/>
      <c r="N102" s="122"/>
      <c r="O102" s="122"/>
      <c r="P102" s="122"/>
      <c r="Q102" s="122"/>
      <c r="R102" s="122"/>
      <c r="S102" s="122"/>
      <c r="T102" s="122"/>
      <c r="U102" s="122"/>
      <c r="V102" s="122"/>
      <c r="W102" s="122"/>
      <c r="X102" s="122"/>
      <c r="Y102" s="122"/>
      <c r="Z102" s="122"/>
      <c r="AA102" s="122"/>
      <c r="AB102" s="122"/>
      <c r="AC102" s="122"/>
      <c r="AD102" s="122"/>
      <c r="AE102" s="122"/>
      <c r="AF102" s="122"/>
      <c r="AG102" s="122"/>
      <c r="AH102" s="122"/>
      <c r="AI102" s="122"/>
      <c r="AJ102" s="122"/>
      <c r="AK102" s="122"/>
      <c r="AL102" s="122"/>
      <c r="AM102" s="122"/>
    </row>
    <row r="103" spans="1:39" ht="14.4">
      <c r="A103" s="259" t="s">
        <v>1530</v>
      </c>
      <c r="B103" s="188"/>
      <c r="C103" s="382"/>
      <c r="D103" s="396"/>
      <c r="E103" s="87"/>
      <c r="F103" s="87"/>
      <c r="G103" s="746"/>
      <c r="H103" s="122"/>
      <c r="I103" s="122"/>
      <c r="J103" s="122"/>
      <c r="K103" s="122"/>
      <c r="L103" s="122"/>
      <c r="M103" s="122"/>
      <c r="N103" s="122"/>
      <c r="O103" s="122"/>
      <c r="P103" s="122"/>
      <c r="Q103" s="122"/>
      <c r="R103" s="122"/>
      <c r="S103" s="122"/>
      <c r="T103" s="122"/>
      <c r="U103" s="122"/>
      <c r="V103" s="122"/>
      <c r="W103" s="122"/>
      <c r="X103" s="122"/>
      <c r="Y103" s="122"/>
      <c r="Z103" s="122"/>
      <c r="AA103" s="122"/>
      <c r="AB103" s="122"/>
      <c r="AC103" s="122"/>
      <c r="AD103" s="122"/>
      <c r="AE103" s="122"/>
      <c r="AF103" s="122"/>
      <c r="AG103" s="122"/>
      <c r="AH103" s="122"/>
      <c r="AI103" s="122"/>
      <c r="AJ103" s="122"/>
      <c r="AK103" s="122"/>
      <c r="AL103" s="122"/>
      <c r="AM103" s="122"/>
    </row>
    <row r="104" spans="1:39" ht="14.4">
      <c r="A104" s="259" t="s">
        <v>1531</v>
      </c>
      <c r="B104" s="188" t="s">
        <v>28</v>
      </c>
      <c r="C104" s="382"/>
      <c r="D104" s="397"/>
      <c r="E104" s="87"/>
      <c r="F104" s="87"/>
      <c r="G104" s="746"/>
      <c r="H104" s="122"/>
      <c r="I104" s="122"/>
      <c r="J104" s="122"/>
      <c r="K104" s="122"/>
      <c r="L104" s="122"/>
      <c r="M104" s="122"/>
      <c r="N104" s="122"/>
      <c r="O104" s="122"/>
      <c r="P104" s="122"/>
      <c r="Q104" s="122"/>
      <c r="R104" s="122"/>
      <c r="S104" s="122"/>
      <c r="T104" s="122"/>
      <c r="U104" s="122"/>
      <c r="V104" s="122"/>
      <c r="W104" s="122"/>
      <c r="X104" s="122"/>
      <c r="Y104" s="122"/>
      <c r="Z104" s="122"/>
      <c r="AA104" s="122"/>
      <c r="AB104" s="122"/>
      <c r="AC104" s="122"/>
      <c r="AD104" s="122"/>
      <c r="AE104" s="122"/>
      <c r="AF104" s="122"/>
      <c r="AG104" s="122"/>
      <c r="AH104" s="122"/>
      <c r="AI104" s="122"/>
      <c r="AJ104" s="122"/>
      <c r="AK104" s="122"/>
      <c r="AL104" s="122"/>
      <c r="AM104" s="122"/>
    </row>
    <row r="105" spans="1:39" ht="14.4">
      <c r="A105" s="373"/>
      <c r="B105" s="382"/>
      <c r="C105" s="382"/>
      <c r="D105" s="397"/>
      <c r="E105" s="198"/>
      <c r="F105" s="198"/>
      <c r="G105" s="746"/>
      <c r="H105" s="122"/>
      <c r="I105" s="122"/>
      <c r="J105" s="122"/>
      <c r="K105" s="122"/>
      <c r="L105" s="122"/>
      <c r="M105" s="122"/>
      <c r="N105" s="122"/>
      <c r="O105" s="122"/>
      <c r="P105" s="122"/>
      <c r="Q105" s="122"/>
      <c r="R105" s="122"/>
      <c r="S105" s="122"/>
      <c r="T105" s="122"/>
      <c r="U105" s="122"/>
      <c r="V105" s="122"/>
      <c r="W105" s="122"/>
      <c r="X105" s="122"/>
      <c r="Y105" s="122"/>
      <c r="Z105" s="122"/>
      <c r="AA105" s="122"/>
      <c r="AB105" s="122"/>
      <c r="AC105" s="122"/>
      <c r="AD105" s="122"/>
      <c r="AE105" s="122"/>
      <c r="AF105" s="122"/>
      <c r="AG105" s="122"/>
      <c r="AH105" s="122"/>
      <c r="AI105" s="122"/>
      <c r="AJ105" s="122"/>
      <c r="AK105" s="122"/>
      <c r="AL105" s="122"/>
      <c r="AM105" s="122"/>
    </row>
    <row r="106" spans="1:39" ht="15" thickBot="1">
      <c r="A106" s="383"/>
      <c r="B106" s="835" t="s">
        <v>20</v>
      </c>
      <c r="C106" s="835"/>
      <c r="D106" s="398"/>
      <c r="E106" s="215">
        <f>SUM(E102:E105)</f>
        <v>0</v>
      </c>
      <c r="F106" s="215">
        <f>SUM(F102:F105)</f>
        <v>0</v>
      </c>
      <c r="G106" s="746"/>
      <c r="H106" s="122"/>
      <c r="I106" s="122"/>
      <c r="J106" s="122"/>
      <c r="K106" s="122"/>
      <c r="L106" s="122"/>
      <c r="M106" s="122"/>
      <c r="N106" s="122"/>
      <c r="O106" s="122"/>
      <c r="P106" s="122"/>
      <c r="Q106" s="122"/>
      <c r="R106" s="122"/>
      <c r="S106" s="122"/>
      <c r="T106" s="122"/>
      <c r="U106" s="122"/>
      <c r="V106" s="122"/>
      <c r="W106" s="122"/>
      <c r="X106" s="122"/>
      <c r="Y106" s="122"/>
      <c r="Z106" s="122"/>
      <c r="AA106" s="122"/>
      <c r="AB106" s="122"/>
      <c r="AC106" s="122"/>
      <c r="AD106" s="122"/>
      <c r="AE106" s="122"/>
      <c r="AF106" s="122"/>
      <c r="AG106" s="122"/>
      <c r="AH106" s="122"/>
      <c r="AI106" s="122"/>
      <c r="AJ106" s="122"/>
      <c r="AK106" s="122"/>
      <c r="AL106" s="122"/>
      <c r="AM106" s="122"/>
    </row>
    <row r="107" spans="1:39" ht="15" thickTop="1">
      <c r="A107" s="399"/>
      <c r="B107" s="400"/>
      <c r="C107" s="400"/>
      <c r="D107" s="401"/>
      <c r="E107" s="402"/>
      <c r="F107" s="402"/>
      <c r="G107" s="746"/>
      <c r="H107" s="122"/>
      <c r="I107" s="122"/>
      <c r="J107" s="122"/>
      <c r="K107" s="122"/>
      <c r="L107" s="122"/>
      <c r="M107" s="122"/>
      <c r="N107" s="122"/>
      <c r="O107" s="122"/>
      <c r="P107" s="122"/>
      <c r="Q107" s="122"/>
      <c r="R107" s="122"/>
      <c r="S107" s="122"/>
      <c r="T107" s="122"/>
      <c r="U107" s="122"/>
      <c r="V107" s="122"/>
      <c r="W107" s="122"/>
      <c r="X107" s="122"/>
      <c r="Y107" s="122"/>
      <c r="Z107" s="122"/>
      <c r="AA107" s="122"/>
      <c r="AB107" s="122"/>
      <c r="AC107" s="122"/>
      <c r="AD107" s="122"/>
      <c r="AE107" s="122"/>
      <c r="AF107" s="122"/>
      <c r="AG107" s="122"/>
      <c r="AH107" s="122"/>
      <c r="AI107" s="122"/>
      <c r="AJ107" s="122"/>
      <c r="AK107" s="122"/>
      <c r="AL107" s="122"/>
      <c r="AM107" s="122"/>
    </row>
    <row r="108" spans="1:39" ht="14.4">
      <c r="A108" s="832" t="s">
        <v>678</v>
      </c>
      <c r="B108" s="833"/>
      <c r="C108" s="834"/>
      <c r="D108" s="364" t="s">
        <v>667</v>
      </c>
      <c r="E108" s="195"/>
      <c r="F108" s="195"/>
      <c r="G108" s="746"/>
      <c r="H108" s="122"/>
      <c r="I108" s="122"/>
      <c r="J108" s="122"/>
      <c r="K108" s="122"/>
      <c r="L108" s="122"/>
      <c r="M108" s="122"/>
      <c r="N108" s="122"/>
      <c r="O108" s="122"/>
      <c r="P108" s="122"/>
      <c r="Q108" s="122"/>
      <c r="R108" s="122"/>
      <c r="S108" s="122"/>
      <c r="T108" s="122"/>
      <c r="U108" s="122"/>
      <c r="V108" s="122"/>
      <c r="W108" s="122"/>
      <c r="X108" s="122"/>
      <c r="Y108" s="122"/>
      <c r="Z108" s="122"/>
      <c r="AA108" s="122"/>
      <c r="AB108" s="122"/>
      <c r="AC108" s="122"/>
      <c r="AD108" s="122"/>
      <c r="AE108" s="122"/>
      <c r="AF108" s="122"/>
      <c r="AG108" s="122"/>
      <c r="AH108" s="122"/>
      <c r="AI108" s="122"/>
      <c r="AJ108" s="122"/>
      <c r="AK108" s="122"/>
      <c r="AL108" s="122"/>
      <c r="AM108" s="122"/>
    </row>
    <row r="109" spans="1:39" ht="14.4">
      <c r="A109" s="259" t="s">
        <v>1496</v>
      </c>
      <c r="B109" s="259" t="s">
        <v>585</v>
      </c>
      <c r="C109" s="188"/>
      <c r="D109" s="188"/>
      <c r="E109" s="323"/>
      <c r="F109" s="323"/>
      <c r="G109" s="746"/>
      <c r="H109" s="122"/>
      <c r="I109" s="122"/>
      <c r="J109" s="122"/>
      <c r="K109" s="122"/>
      <c r="L109" s="122"/>
      <c r="M109" s="122"/>
      <c r="N109" s="122"/>
      <c r="O109" s="122"/>
      <c r="P109" s="122"/>
      <c r="Q109" s="122"/>
      <c r="R109" s="122"/>
      <c r="S109" s="122"/>
      <c r="T109" s="122"/>
      <c r="U109" s="122"/>
      <c r="V109" s="122"/>
      <c r="W109" s="122"/>
      <c r="X109" s="122"/>
      <c r="Y109" s="122"/>
      <c r="Z109" s="122"/>
      <c r="AA109" s="122"/>
      <c r="AB109" s="122"/>
      <c r="AC109" s="122"/>
      <c r="AD109" s="122"/>
      <c r="AE109" s="122"/>
      <c r="AF109" s="122"/>
      <c r="AG109" s="122"/>
      <c r="AH109" s="122"/>
      <c r="AI109" s="122"/>
      <c r="AJ109" s="122"/>
      <c r="AK109" s="122"/>
      <c r="AL109" s="122"/>
      <c r="AM109" s="122"/>
    </row>
    <row r="110" spans="1:39" ht="14.4">
      <c r="A110" s="259" t="s">
        <v>1532</v>
      </c>
      <c r="B110" s="188" t="s">
        <v>399</v>
      </c>
      <c r="C110" s="458"/>
      <c r="D110" s="459"/>
      <c r="E110" s="87"/>
      <c r="F110" s="87"/>
      <c r="G110" s="746">
        <v>5802</v>
      </c>
      <c r="H110" s="122"/>
      <c r="I110" s="122"/>
      <c r="J110" s="122"/>
      <c r="K110" s="122"/>
      <c r="L110" s="122"/>
      <c r="M110" s="122"/>
      <c r="N110" s="122"/>
      <c r="O110" s="122"/>
      <c r="P110" s="122"/>
      <c r="Q110" s="122"/>
      <c r="R110" s="122"/>
      <c r="S110" s="122"/>
      <c r="T110" s="122"/>
      <c r="U110" s="122"/>
      <c r="V110" s="122"/>
      <c r="W110" s="122"/>
      <c r="X110" s="122"/>
      <c r="Y110" s="122"/>
      <c r="Z110" s="122"/>
      <c r="AA110" s="122"/>
      <c r="AB110" s="122"/>
      <c r="AC110" s="122"/>
      <c r="AD110" s="122"/>
      <c r="AE110" s="122"/>
      <c r="AF110" s="122"/>
      <c r="AG110" s="122"/>
      <c r="AH110" s="122"/>
      <c r="AI110" s="122"/>
      <c r="AJ110" s="122"/>
      <c r="AK110" s="122"/>
      <c r="AL110" s="122"/>
      <c r="AM110" s="122"/>
    </row>
    <row r="111" spans="1:39" ht="14.4">
      <c r="A111" s="259" t="s">
        <v>1533</v>
      </c>
      <c r="B111" s="188" t="s">
        <v>400</v>
      </c>
      <c r="C111" s="457"/>
      <c r="D111" s="457"/>
      <c r="E111" s="87"/>
      <c r="F111" s="87"/>
      <c r="G111" s="746">
        <v>5803</v>
      </c>
      <c r="H111" s="122"/>
      <c r="I111" s="122"/>
      <c r="J111" s="122"/>
      <c r="K111" s="122"/>
      <c r="L111" s="122"/>
      <c r="M111" s="122"/>
      <c r="N111" s="122"/>
      <c r="O111" s="122"/>
      <c r="P111" s="122"/>
      <c r="Q111" s="122"/>
      <c r="R111" s="122"/>
      <c r="S111" s="122"/>
      <c r="T111" s="122"/>
      <c r="U111" s="122"/>
      <c r="V111" s="122"/>
      <c r="W111" s="122"/>
      <c r="X111" s="122"/>
      <c r="Y111" s="122"/>
      <c r="Z111" s="122"/>
      <c r="AA111" s="122"/>
      <c r="AB111" s="122"/>
      <c r="AC111" s="122"/>
      <c r="AD111" s="122"/>
      <c r="AE111" s="122"/>
      <c r="AF111" s="122"/>
      <c r="AG111" s="122"/>
      <c r="AH111" s="122"/>
      <c r="AI111" s="122"/>
      <c r="AJ111" s="122"/>
      <c r="AK111" s="122"/>
      <c r="AL111" s="122"/>
      <c r="AM111" s="122"/>
    </row>
    <row r="112" spans="1:39" ht="14.4">
      <c r="A112" s="259" t="s">
        <v>1534</v>
      </c>
      <c r="B112" s="188" t="s">
        <v>401</v>
      </c>
      <c r="C112" s="457"/>
      <c r="D112" s="457"/>
      <c r="E112" s="87"/>
      <c r="F112" s="87"/>
      <c r="G112" s="746">
        <v>5804</v>
      </c>
      <c r="H112" s="122"/>
      <c r="I112" s="122"/>
      <c r="J112" s="122"/>
      <c r="K112" s="122"/>
      <c r="L112" s="122"/>
      <c r="M112" s="122"/>
      <c r="N112" s="122"/>
      <c r="O112" s="122"/>
      <c r="P112" s="122"/>
      <c r="Q112" s="122"/>
      <c r="R112" s="122"/>
      <c r="S112" s="122"/>
      <c r="T112" s="122"/>
      <c r="U112" s="122"/>
      <c r="V112" s="122"/>
      <c r="W112" s="122"/>
      <c r="X112" s="122"/>
      <c r="Y112" s="122"/>
      <c r="Z112" s="122"/>
      <c r="AA112" s="122"/>
      <c r="AB112" s="122"/>
      <c r="AC112" s="122"/>
      <c r="AD112" s="122"/>
      <c r="AE112" s="122"/>
      <c r="AF112" s="122"/>
      <c r="AG112" s="122"/>
      <c r="AH112" s="122"/>
      <c r="AI112" s="122"/>
      <c r="AJ112" s="122"/>
      <c r="AK112" s="122"/>
      <c r="AL112" s="122"/>
      <c r="AM112" s="122"/>
    </row>
    <row r="113" spans="1:39" ht="14.4">
      <c r="A113" s="259" t="s">
        <v>1795</v>
      </c>
      <c r="B113" s="392" t="s">
        <v>1794</v>
      </c>
      <c r="C113" s="457"/>
      <c r="D113" s="379"/>
      <c r="E113" s="87"/>
      <c r="F113" s="87"/>
      <c r="G113" s="746"/>
      <c r="H113" s="122"/>
      <c r="I113" s="122"/>
      <c r="J113" s="122"/>
      <c r="K113" s="122"/>
      <c r="L113" s="122"/>
      <c r="M113" s="122"/>
      <c r="N113" s="122"/>
      <c r="O113" s="122"/>
      <c r="P113" s="122"/>
      <c r="Q113" s="122"/>
      <c r="R113" s="122"/>
      <c r="S113" s="122"/>
      <c r="T113" s="122"/>
      <c r="U113" s="122"/>
      <c r="V113" s="122"/>
      <c r="W113" s="122"/>
      <c r="X113" s="122"/>
      <c r="Y113" s="122"/>
      <c r="Z113" s="122"/>
      <c r="AA113" s="122"/>
      <c r="AB113" s="122"/>
      <c r="AC113" s="122"/>
      <c r="AD113" s="122"/>
      <c r="AE113" s="122"/>
      <c r="AF113" s="122"/>
      <c r="AG113" s="122"/>
      <c r="AH113" s="122"/>
      <c r="AI113" s="122"/>
      <c r="AJ113" s="122"/>
      <c r="AK113" s="122"/>
      <c r="AL113" s="122"/>
      <c r="AM113" s="122"/>
    </row>
    <row r="114" spans="1:39" ht="14.4">
      <c r="A114" s="259" t="s">
        <v>1816</v>
      </c>
      <c r="B114" s="392" t="s">
        <v>1817</v>
      </c>
      <c r="C114" s="457"/>
      <c r="D114" s="380"/>
      <c r="E114" s="206"/>
      <c r="F114" s="206"/>
      <c r="G114" s="746"/>
      <c r="H114" s="122"/>
      <c r="I114" s="122"/>
      <c r="J114" s="122"/>
      <c r="K114" s="122"/>
      <c r="L114" s="122"/>
      <c r="M114" s="122"/>
      <c r="N114" s="122"/>
      <c r="O114" s="122"/>
      <c r="P114" s="122"/>
      <c r="Q114" s="122"/>
      <c r="R114" s="122"/>
      <c r="S114" s="122"/>
      <c r="T114" s="122"/>
      <c r="U114" s="122"/>
      <c r="V114" s="122"/>
      <c r="W114" s="122"/>
      <c r="X114" s="122"/>
      <c r="Y114" s="122"/>
      <c r="Z114" s="122"/>
      <c r="AA114" s="122"/>
      <c r="AB114" s="122"/>
      <c r="AC114" s="122"/>
      <c r="AD114" s="122"/>
      <c r="AE114" s="122"/>
      <c r="AF114" s="122"/>
      <c r="AG114" s="122"/>
      <c r="AH114" s="122"/>
      <c r="AI114" s="122"/>
      <c r="AJ114" s="122"/>
      <c r="AK114" s="122"/>
      <c r="AL114" s="122"/>
      <c r="AM114" s="122"/>
    </row>
    <row r="115" spans="1:39" ht="15" thickBot="1">
      <c r="A115" s="383"/>
      <c r="B115" s="835" t="s">
        <v>20</v>
      </c>
      <c r="C115" s="835"/>
      <c r="D115" s="398"/>
      <c r="E115" s="215">
        <f>SUM(E109:E114)</f>
        <v>0</v>
      </c>
      <c r="F115" s="215">
        <f>SUM(F109:F114)</f>
        <v>0</v>
      </c>
      <c r="G115" s="746"/>
      <c r="H115" s="122"/>
      <c r="I115" s="122"/>
      <c r="J115" s="122"/>
      <c r="K115" s="122"/>
      <c r="L115" s="122"/>
      <c r="M115" s="122"/>
      <c r="N115" s="122"/>
      <c r="O115" s="122"/>
      <c r="P115" s="122"/>
      <c r="Q115" s="122"/>
      <c r="R115" s="122"/>
      <c r="S115" s="122"/>
      <c r="T115" s="122"/>
      <c r="U115" s="122"/>
      <c r="V115" s="122"/>
      <c r="W115" s="122"/>
      <c r="X115" s="122"/>
      <c r="Y115" s="122"/>
      <c r="Z115" s="122"/>
      <c r="AA115" s="122"/>
      <c r="AB115" s="122"/>
      <c r="AC115" s="122"/>
      <c r="AD115" s="122"/>
      <c r="AE115" s="122"/>
      <c r="AF115" s="122"/>
      <c r="AG115" s="122"/>
      <c r="AH115" s="122"/>
      <c r="AI115" s="122"/>
      <c r="AJ115" s="122"/>
      <c r="AK115" s="122"/>
      <c r="AL115" s="122"/>
      <c r="AM115" s="122"/>
    </row>
    <row r="116" spans="1:39" ht="15" thickTop="1">
      <c r="A116" s="832" t="s">
        <v>679</v>
      </c>
      <c r="B116" s="833"/>
      <c r="C116" s="834"/>
      <c r="D116" s="363"/>
      <c r="E116" s="195"/>
      <c r="F116" s="195"/>
      <c r="G116" s="746"/>
      <c r="H116" s="122"/>
      <c r="I116" s="122"/>
      <c r="J116" s="122"/>
      <c r="K116" s="122"/>
      <c r="L116" s="122"/>
      <c r="M116" s="122"/>
      <c r="N116" s="122"/>
      <c r="O116" s="122"/>
      <c r="P116" s="122"/>
      <c r="Q116" s="122"/>
      <c r="R116" s="122"/>
      <c r="S116" s="122"/>
      <c r="T116" s="122"/>
      <c r="U116" s="122"/>
      <c r="V116" s="122"/>
      <c r="W116" s="122"/>
      <c r="X116" s="122"/>
      <c r="Y116" s="122"/>
      <c r="Z116" s="122"/>
      <c r="AA116" s="122"/>
      <c r="AB116" s="122"/>
      <c r="AC116" s="122"/>
      <c r="AD116" s="122"/>
      <c r="AE116" s="122"/>
      <c r="AF116" s="122"/>
      <c r="AG116" s="122"/>
      <c r="AH116" s="122"/>
      <c r="AI116" s="122"/>
      <c r="AJ116" s="122"/>
      <c r="AK116" s="122"/>
      <c r="AL116" s="122"/>
      <c r="AM116" s="122"/>
    </row>
    <row r="117" spans="1:39" ht="14.4">
      <c r="A117" s="259" t="s">
        <v>1497</v>
      </c>
      <c r="B117" s="259" t="s">
        <v>8</v>
      </c>
      <c r="C117" s="188"/>
      <c r="D117" s="364" t="s">
        <v>668</v>
      </c>
      <c r="E117" s="323"/>
      <c r="F117" s="323"/>
      <c r="G117" s="746"/>
      <c r="I117" s="122"/>
      <c r="J117" s="122"/>
      <c r="K117" s="122"/>
      <c r="L117" s="122"/>
      <c r="M117" s="122"/>
      <c r="N117" s="122"/>
      <c r="O117" s="122"/>
      <c r="P117" s="122"/>
      <c r="Q117" s="122"/>
      <c r="R117" s="122"/>
      <c r="S117" s="122"/>
      <c r="T117" s="122"/>
      <c r="U117" s="122"/>
      <c r="V117" s="122"/>
      <c r="W117" s="122"/>
      <c r="X117" s="122"/>
      <c r="Y117" s="122"/>
      <c r="Z117" s="122"/>
      <c r="AA117" s="122"/>
      <c r="AB117" s="122"/>
      <c r="AC117" s="122"/>
      <c r="AD117" s="122"/>
      <c r="AE117" s="122"/>
      <c r="AF117" s="122"/>
      <c r="AG117" s="122"/>
      <c r="AH117" s="122"/>
      <c r="AI117" s="122"/>
      <c r="AJ117" s="122"/>
      <c r="AK117" s="122"/>
      <c r="AL117" s="122"/>
      <c r="AM117" s="122"/>
    </row>
    <row r="118" spans="1:39" ht="14.4">
      <c r="A118" s="259" t="s">
        <v>1498</v>
      </c>
      <c r="B118" s="188"/>
      <c r="C118" s="275"/>
      <c r="D118" s="275"/>
      <c r="E118" s="87"/>
      <c r="F118" s="87"/>
      <c r="G118" s="746">
        <v>2215</v>
      </c>
      <c r="H118" s="122"/>
      <c r="I118" s="122"/>
      <c r="J118" s="122"/>
      <c r="K118" s="122"/>
      <c r="L118" s="122"/>
      <c r="M118" s="122"/>
      <c r="N118" s="122"/>
      <c r="O118" s="122"/>
      <c r="P118" s="122"/>
      <c r="Q118" s="122"/>
      <c r="R118" s="122"/>
      <c r="S118" s="122"/>
      <c r="T118" s="122"/>
      <c r="U118" s="122"/>
      <c r="V118" s="122"/>
      <c r="W118" s="122"/>
      <c r="X118" s="122"/>
      <c r="Y118" s="122"/>
      <c r="Z118" s="122"/>
      <c r="AA118" s="122"/>
      <c r="AB118" s="122"/>
      <c r="AC118" s="122"/>
      <c r="AD118" s="122"/>
      <c r="AE118" s="122"/>
      <c r="AF118" s="122"/>
      <c r="AG118" s="122"/>
      <c r="AH118" s="122"/>
      <c r="AI118" s="122"/>
      <c r="AJ118" s="122"/>
      <c r="AK118" s="122"/>
      <c r="AL118" s="122"/>
      <c r="AM118" s="122"/>
    </row>
    <row r="119" spans="1:39" ht="14.4">
      <c r="A119" s="259" t="s">
        <v>1499</v>
      </c>
      <c r="B119" s="188"/>
      <c r="C119" s="188"/>
      <c r="D119" s="364"/>
      <c r="E119" s="87"/>
      <c r="F119" s="87"/>
      <c r="G119" s="746">
        <v>5903</v>
      </c>
      <c r="H119" s="122"/>
      <c r="I119" s="122"/>
      <c r="J119" s="122"/>
      <c r="K119" s="122"/>
      <c r="L119" s="122"/>
      <c r="M119" s="122"/>
      <c r="N119" s="122"/>
      <c r="O119" s="122"/>
      <c r="P119" s="122"/>
      <c r="Q119" s="122"/>
      <c r="R119" s="122"/>
      <c r="S119" s="122"/>
      <c r="T119" s="122"/>
      <c r="U119" s="122"/>
      <c r="V119" s="122"/>
      <c r="W119" s="122"/>
      <c r="X119" s="122"/>
      <c r="Y119" s="122"/>
      <c r="Z119" s="122"/>
      <c r="AA119" s="122"/>
      <c r="AB119" s="122"/>
      <c r="AC119" s="122"/>
      <c r="AD119" s="122"/>
      <c r="AE119" s="122"/>
      <c r="AF119" s="122"/>
      <c r="AG119" s="122"/>
      <c r="AH119" s="122"/>
      <c r="AI119" s="122"/>
      <c r="AJ119" s="122"/>
      <c r="AK119" s="122"/>
      <c r="AL119" s="122"/>
      <c r="AM119" s="122"/>
    </row>
    <row r="120" spans="1:39" ht="14.4">
      <c r="A120" s="259" t="s">
        <v>1500</v>
      </c>
      <c r="B120" s="188"/>
      <c r="C120" s="188"/>
      <c r="D120" s="188"/>
      <c r="E120" s="87"/>
      <c r="F120" s="87"/>
      <c r="G120" s="746">
        <v>5904</v>
      </c>
      <c r="H120" s="122"/>
      <c r="I120" s="122"/>
      <c r="J120" s="122"/>
      <c r="K120" s="122"/>
      <c r="L120" s="122"/>
      <c r="M120" s="122"/>
      <c r="N120" s="122"/>
      <c r="O120" s="122"/>
      <c r="P120" s="122"/>
      <c r="Q120" s="122"/>
      <c r="R120" s="122"/>
      <c r="S120" s="122"/>
      <c r="T120" s="122"/>
      <c r="U120" s="122"/>
      <c r="V120" s="122"/>
      <c r="W120" s="122"/>
      <c r="X120" s="122"/>
      <c r="Y120" s="122"/>
      <c r="Z120" s="122"/>
      <c r="AA120" s="122"/>
      <c r="AB120" s="122"/>
      <c r="AC120" s="122"/>
      <c r="AD120" s="122"/>
      <c r="AE120" s="122"/>
      <c r="AF120" s="122"/>
      <c r="AG120" s="122"/>
      <c r="AH120" s="122"/>
      <c r="AI120" s="122"/>
      <c r="AJ120" s="122"/>
      <c r="AK120" s="122"/>
      <c r="AL120" s="122"/>
      <c r="AM120" s="122"/>
    </row>
    <row r="121" spans="1:39" ht="14.4">
      <c r="A121" s="259" t="s">
        <v>1796</v>
      </c>
      <c r="B121" s="188"/>
      <c r="C121" s="188"/>
      <c r="D121" s="188"/>
      <c r="E121" s="87"/>
      <c r="F121" s="87"/>
      <c r="G121" s="746"/>
      <c r="H121" s="122"/>
      <c r="I121" s="122"/>
      <c r="J121" s="122"/>
      <c r="K121" s="122"/>
      <c r="L121" s="122"/>
      <c r="M121" s="122"/>
      <c r="N121" s="122"/>
      <c r="O121" s="122"/>
      <c r="P121" s="122"/>
      <c r="Q121" s="122"/>
      <c r="R121" s="122"/>
      <c r="S121" s="122"/>
      <c r="T121" s="122"/>
      <c r="U121" s="122"/>
      <c r="V121" s="122"/>
      <c r="W121" s="122"/>
      <c r="X121" s="122"/>
      <c r="Y121" s="122"/>
      <c r="Z121" s="122"/>
      <c r="AA121" s="122"/>
      <c r="AB121" s="122"/>
      <c r="AC121" s="122"/>
      <c r="AD121" s="122"/>
      <c r="AE121" s="122"/>
      <c r="AF121" s="122"/>
      <c r="AG121" s="122"/>
      <c r="AH121" s="122"/>
      <c r="AI121" s="122"/>
      <c r="AJ121" s="122"/>
      <c r="AK121" s="122"/>
      <c r="AL121" s="122"/>
      <c r="AM121" s="122"/>
    </row>
    <row r="122" spans="1:39" ht="15" thickBot="1">
      <c r="A122" s="383"/>
      <c r="B122" s="835" t="s">
        <v>1</v>
      </c>
      <c r="C122" s="835"/>
      <c r="D122" s="398"/>
      <c r="E122" s="215">
        <f>SUM(E118:E121)</f>
        <v>0</v>
      </c>
      <c r="F122" s="215">
        <f>SUM(F118:F121)</f>
        <v>0</v>
      </c>
      <c r="G122" s="746"/>
      <c r="H122" s="122"/>
      <c r="I122" s="122"/>
      <c r="J122" s="122"/>
      <c r="K122" s="122"/>
      <c r="L122" s="122"/>
      <c r="M122" s="122"/>
      <c r="N122" s="122"/>
      <c r="O122" s="122"/>
      <c r="P122" s="122"/>
      <c r="Q122" s="122"/>
      <c r="R122" s="122"/>
      <c r="S122" s="122"/>
      <c r="T122" s="122"/>
      <c r="U122" s="122"/>
      <c r="V122" s="122"/>
      <c r="W122" s="122"/>
      <c r="X122" s="122"/>
      <c r="Y122" s="122"/>
      <c r="Z122" s="122"/>
      <c r="AA122" s="122"/>
      <c r="AB122" s="122"/>
      <c r="AC122" s="122"/>
      <c r="AD122" s="122"/>
      <c r="AE122" s="122"/>
      <c r="AF122" s="122"/>
      <c r="AG122" s="122"/>
      <c r="AH122" s="122"/>
      <c r="AI122" s="122"/>
      <c r="AJ122" s="122"/>
      <c r="AK122" s="122"/>
      <c r="AL122" s="122"/>
      <c r="AM122" s="122"/>
    </row>
    <row r="123" spans="1:39" ht="15" thickTop="1">
      <c r="A123" s="259" t="s">
        <v>1905</v>
      </c>
      <c r="B123" s="581"/>
      <c r="C123" s="287"/>
      <c r="D123" s="601" t="s">
        <v>669</v>
      </c>
      <c r="E123" s="198"/>
      <c r="F123" s="198"/>
      <c r="G123" s="746"/>
      <c r="H123" s="122"/>
      <c r="I123" s="122"/>
      <c r="J123" s="122"/>
      <c r="K123" s="122"/>
      <c r="L123" s="122"/>
      <c r="M123" s="122"/>
      <c r="N123" s="122"/>
      <c r="O123" s="122"/>
      <c r="P123" s="122"/>
      <c r="Q123" s="122"/>
      <c r="R123" s="122"/>
      <c r="S123" s="122"/>
      <c r="T123" s="122"/>
      <c r="U123" s="122"/>
      <c r="V123" s="122"/>
      <c r="W123" s="122"/>
      <c r="X123" s="122"/>
      <c r="Y123" s="122"/>
      <c r="Z123" s="122"/>
      <c r="AA123" s="122"/>
      <c r="AB123" s="122"/>
      <c r="AC123" s="122"/>
      <c r="AD123" s="122"/>
      <c r="AE123" s="122"/>
      <c r="AF123" s="122"/>
      <c r="AG123" s="122"/>
      <c r="AH123" s="122"/>
      <c r="AI123" s="122"/>
      <c r="AJ123" s="122"/>
      <c r="AK123" s="122"/>
      <c r="AL123" s="122"/>
      <c r="AM123" s="122"/>
    </row>
    <row r="124" spans="1:39" ht="14.4">
      <c r="A124" s="259" t="s">
        <v>1906</v>
      </c>
      <c r="B124" s="259" t="s">
        <v>9</v>
      </c>
      <c r="C124" s="367"/>
      <c r="D124" s="367"/>
      <c r="E124" s="323"/>
      <c r="F124" s="323"/>
      <c r="G124" s="746">
        <v>5700</v>
      </c>
      <c r="H124" s="122" t="s">
        <v>1046</v>
      </c>
      <c r="I124" s="122"/>
      <c r="J124" s="122"/>
      <c r="K124" s="122"/>
      <c r="L124" s="122"/>
      <c r="M124" s="122"/>
      <c r="N124" s="122"/>
      <c r="O124" s="122"/>
      <c r="P124" s="122"/>
      <c r="Q124" s="122"/>
      <c r="R124" s="122"/>
      <c r="S124" s="122"/>
      <c r="T124" s="122"/>
      <c r="U124" s="122"/>
      <c r="V124" s="122"/>
      <c r="W124" s="122"/>
      <c r="X124" s="122"/>
      <c r="Y124" s="122"/>
      <c r="Z124" s="122"/>
      <c r="AA124" s="122"/>
      <c r="AB124" s="122"/>
      <c r="AC124" s="122"/>
      <c r="AD124" s="122"/>
      <c r="AE124" s="122"/>
      <c r="AF124" s="122"/>
      <c r="AG124" s="122"/>
      <c r="AH124" s="122"/>
      <c r="AI124" s="122"/>
      <c r="AJ124" s="122"/>
      <c r="AK124" s="122"/>
      <c r="AL124" s="122"/>
      <c r="AM124" s="122"/>
    </row>
    <row r="125" spans="1:39" ht="14.4">
      <c r="A125" s="259" t="s">
        <v>1907</v>
      </c>
      <c r="B125" s="188" t="s">
        <v>403</v>
      </c>
      <c r="C125" s="188"/>
      <c r="D125" s="367"/>
      <c r="E125" s="195">
        <f>'I&amp;E SUB SCHEDULES'!D69</f>
        <v>0</v>
      </c>
      <c r="F125" s="195">
        <f>'I&amp;E SUB SCHEDULES'!E69</f>
        <v>0</v>
      </c>
      <c r="G125" s="746"/>
      <c r="H125" s="122"/>
      <c r="I125" s="122"/>
      <c r="J125" s="122"/>
      <c r="K125" s="122"/>
      <c r="L125" s="122"/>
      <c r="M125" s="122"/>
      <c r="N125" s="122"/>
      <c r="O125" s="122"/>
      <c r="P125" s="122"/>
      <c r="Q125" s="122"/>
      <c r="R125" s="122"/>
      <c r="S125" s="122"/>
      <c r="T125" s="122"/>
      <c r="U125" s="122"/>
      <c r="V125" s="122"/>
      <c r="W125" s="122"/>
      <c r="X125" s="122"/>
      <c r="Y125" s="122"/>
      <c r="Z125" s="122"/>
      <c r="AA125" s="122"/>
      <c r="AB125" s="122"/>
      <c r="AC125" s="122"/>
      <c r="AD125" s="122"/>
      <c r="AE125" s="122"/>
      <c r="AF125" s="122"/>
      <c r="AG125" s="122"/>
      <c r="AH125" s="122"/>
      <c r="AI125" s="122"/>
      <c r="AJ125" s="122"/>
      <c r="AK125" s="122"/>
      <c r="AL125" s="122"/>
      <c r="AM125" s="122"/>
    </row>
    <row r="126" spans="1:39" ht="14.4">
      <c r="A126" s="259" t="s">
        <v>1908</v>
      </c>
      <c r="B126" s="188" t="s">
        <v>404</v>
      </c>
      <c r="C126" s="188"/>
      <c r="D126" s="367" t="s">
        <v>1908</v>
      </c>
      <c r="E126" s="195">
        <f>E220</f>
        <v>0</v>
      </c>
      <c r="F126" s="195">
        <f>F220</f>
        <v>0</v>
      </c>
      <c r="G126" s="746"/>
      <c r="H126" s="122"/>
      <c r="I126" s="122"/>
      <c r="J126" s="122"/>
      <c r="K126" s="122"/>
      <c r="L126" s="122"/>
      <c r="M126" s="122"/>
      <c r="N126" s="122"/>
      <c r="O126" s="122"/>
      <c r="P126" s="122"/>
      <c r="Q126" s="122"/>
      <c r="R126" s="122"/>
      <c r="S126" s="122"/>
      <c r="T126" s="122"/>
      <c r="U126" s="122"/>
      <c r="V126" s="122"/>
      <c r="W126" s="122"/>
      <c r="X126" s="122"/>
      <c r="Y126" s="122"/>
      <c r="Z126" s="122"/>
      <c r="AA126" s="122"/>
      <c r="AB126" s="122"/>
      <c r="AC126" s="122"/>
      <c r="AD126" s="122"/>
      <c r="AE126" s="122"/>
      <c r="AF126" s="122"/>
      <c r="AG126" s="122"/>
      <c r="AH126" s="122"/>
      <c r="AI126" s="122"/>
      <c r="AJ126" s="122"/>
      <c r="AK126" s="122"/>
      <c r="AL126" s="122"/>
      <c r="AM126" s="122"/>
    </row>
    <row r="127" spans="1:39" ht="14.4">
      <c r="A127" s="259" t="s">
        <v>1909</v>
      </c>
      <c r="B127" s="188" t="s">
        <v>405</v>
      </c>
      <c r="C127" s="188"/>
      <c r="D127" s="188"/>
      <c r="E127" s="87"/>
      <c r="F127" s="87"/>
      <c r="G127" s="746"/>
      <c r="H127" s="122"/>
      <c r="I127" s="122"/>
      <c r="J127" s="122"/>
      <c r="K127" s="122"/>
      <c r="L127" s="122"/>
      <c r="M127" s="122"/>
      <c r="N127" s="122"/>
      <c r="O127" s="122"/>
      <c r="P127" s="122"/>
      <c r="Q127" s="122"/>
      <c r="R127" s="122"/>
      <c r="S127" s="122"/>
      <c r="T127" s="122"/>
      <c r="U127" s="122"/>
      <c r="V127" s="122"/>
      <c r="W127" s="122"/>
      <c r="X127" s="122"/>
      <c r="Y127" s="122"/>
      <c r="Z127" s="122"/>
      <c r="AA127" s="122"/>
      <c r="AB127" s="122"/>
      <c r="AC127" s="122"/>
      <c r="AD127" s="122"/>
      <c r="AE127" s="122"/>
      <c r="AF127" s="122"/>
      <c r="AG127" s="122"/>
      <c r="AH127" s="122"/>
      <c r="AI127" s="122"/>
      <c r="AJ127" s="122"/>
      <c r="AK127" s="122"/>
      <c r="AL127" s="122"/>
      <c r="AM127" s="122"/>
    </row>
    <row r="128" spans="1:39" ht="14.4">
      <c r="A128" s="259" t="s">
        <v>1910</v>
      </c>
      <c r="B128" s="188" t="s">
        <v>28</v>
      </c>
      <c r="C128" s="188"/>
      <c r="D128" s="188"/>
      <c r="E128" s="87"/>
      <c r="F128" s="87"/>
      <c r="G128" s="746"/>
      <c r="H128" s="122"/>
      <c r="I128" s="122"/>
      <c r="J128" s="122"/>
      <c r="K128" s="122"/>
      <c r="L128" s="122"/>
      <c r="M128" s="122"/>
      <c r="N128" s="122"/>
      <c r="O128" s="122"/>
      <c r="P128" s="122"/>
      <c r="Q128" s="122"/>
      <c r="R128" s="122"/>
      <c r="S128" s="122"/>
      <c r="T128" s="122"/>
      <c r="U128" s="122"/>
      <c r="V128" s="122"/>
      <c r="W128" s="122"/>
      <c r="X128" s="122"/>
      <c r="Y128" s="122"/>
      <c r="Z128" s="122"/>
      <c r="AA128" s="122"/>
      <c r="AB128" s="122"/>
      <c r="AC128" s="122"/>
      <c r="AD128" s="122"/>
      <c r="AE128" s="122"/>
      <c r="AF128" s="122"/>
      <c r="AG128" s="122"/>
      <c r="AH128" s="122"/>
      <c r="AI128" s="122"/>
      <c r="AJ128" s="122"/>
      <c r="AK128" s="122"/>
      <c r="AL128" s="122"/>
      <c r="AM128" s="122"/>
    </row>
    <row r="129" spans="1:39" ht="15" thickBot="1">
      <c r="A129" s="383"/>
      <c r="B129" s="835" t="s">
        <v>1</v>
      </c>
      <c r="C129" s="835"/>
      <c r="D129" s="398"/>
      <c r="E129" s="215">
        <f>SUM(E125:E128)</f>
        <v>0</v>
      </c>
      <c r="F129" s="215">
        <f>SUM(F125:F128)</f>
        <v>0</v>
      </c>
      <c r="G129" s="746"/>
      <c r="H129" s="122"/>
      <c r="I129" s="122"/>
      <c r="J129" s="122"/>
      <c r="K129" s="122"/>
      <c r="L129" s="122"/>
      <c r="M129" s="122"/>
      <c r="N129" s="122"/>
      <c r="O129" s="122"/>
      <c r="P129" s="122"/>
      <c r="Q129" s="122"/>
      <c r="R129" s="122"/>
      <c r="S129" s="122"/>
      <c r="T129" s="122"/>
      <c r="U129" s="122"/>
      <c r="V129" s="122"/>
      <c r="W129" s="122"/>
      <c r="X129" s="122"/>
      <c r="Y129" s="122"/>
      <c r="Z129" s="122"/>
      <c r="AA129" s="122"/>
      <c r="AB129" s="122"/>
      <c r="AC129" s="122"/>
      <c r="AD129" s="122"/>
      <c r="AE129" s="122"/>
      <c r="AF129" s="122"/>
      <c r="AG129" s="122"/>
      <c r="AH129" s="122"/>
      <c r="AI129" s="122"/>
      <c r="AJ129" s="122"/>
      <c r="AK129" s="122"/>
      <c r="AL129" s="122"/>
      <c r="AM129" s="122"/>
    </row>
    <row r="130" spans="1:39" ht="15" thickTop="1">
      <c r="A130" s="832" t="s">
        <v>680</v>
      </c>
      <c r="B130" s="833"/>
      <c r="C130" s="834"/>
      <c r="D130" s="364" t="s">
        <v>670</v>
      </c>
      <c r="E130" s="195"/>
      <c r="F130" s="195"/>
      <c r="G130" s="746"/>
      <c r="H130" s="122"/>
      <c r="I130" s="122"/>
      <c r="J130" s="122"/>
      <c r="K130" s="122"/>
      <c r="L130" s="122"/>
      <c r="M130" s="122"/>
      <c r="N130" s="122"/>
      <c r="O130" s="122"/>
      <c r="P130" s="122"/>
      <c r="Q130" s="122"/>
      <c r="R130" s="122"/>
      <c r="S130" s="122"/>
      <c r="T130" s="122"/>
      <c r="U130" s="122"/>
      <c r="V130" s="122"/>
      <c r="W130" s="122"/>
      <c r="X130" s="122"/>
      <c r="Y130" s="122"/>
      <c r="Z130" s="122"/>
      <c r="AA130" s="122"/>
      <c r="AB130" s="122"/>
      <c r="AC130" s="122"/>
      <c r="AD130" s="122"/>
      <c r="AE130" s="122"/>
      <c r="AF130" s="122"/>
      <c r="AG130" s="122"/>
      <c r="AH130" s="122"/>
      <c r="AI130" s="122"/>
      <c r="AJ130" s="122"/>
      <c r="AK130" s="122"/>
      <c r="AL130" s="122"/>
      <c r="AM130" s="122"/>
    </row>
    <row r="131" spans="1:39" ht="14.4">
      <c r="A131" s="259"/>
      <c r="B131" s="259" t="s">
        <v>556</v>
      </c>
      <c r="C131" s="188"/>
      <c r="D131" s="188"/>
      <c r="E131" s="323"/>
      <c r="F131" s="323"/>
      <c r="G131" s="746">
        <v>6000</v>
      </c>
      <c r="M131" s="122"/>
      <c r="N131" s="122"/>
      <c r="O131" s="122"/>
      <c r="P131" s="122"/>
      <c r="Q131" s="122"/>
      <c r="R131" s="122"/>
      <c r="S131" s="122"/>
      <c r="T131" s="122"/>
      <c r="U131" s="122"/>
      <c r="V131" s="122"/>
      <c r="W131" s="122"/>
      <c r="X131" s="122"/>
      <c r="Y131" s="122"/>
      <c r="Z131" s="122"/>
      <c r="AA131" s="122"/>
      <c r="AB131" s="122"/>
      <c r="AC131" s="122"/>
      <c r="AD131" s="122"/>
      <c r="AE131" s="122"/>
      <c r="AF131" s="122"/>
      <c r="AG131" s="122"/>
      <c r="AH131" s="122"/>
      <c r="AI131" s="122"/>
      <c r="AJ131" s="122"/>
      <c r="AK131" s="122"/>
      <c r="AL131" s="122"/>
      <c r="AM131" s="122"/>
    </row>
    <row r="132" spans="1:39" ht="14.4">
      <c r="A132" s="259" t="str">
        <f>'R &amp; P sub Schedule.'!A507</f>
        <v>RP-20.01</v>
      </c>
      <c r="B132" s="404" t="s">
        <v>78</v>
      </c>
      <c r="C132" s="188"/>
      <c r="D132" s="188"/>
      <c r="E132" s="323"/>
      <c r="F132" s="323"/>
      <c r="G132" s="746">
        <v>6400</v>
      </c>
      <c r="M132" s="122"/>
      <c r="N132" s="122"/>
      <c r="O132" s="122"/>
      <c r="P132" s="122"/>
      <c r="Q132" s="122"/>
      <c r="R132" s="122"/>
      <c r="S132" s="122"/>
      <c r="T132" s="122"/>
      <c r="U132" s="122"/>
      <c r="V132" s="122"/>
      <c r="W132" s="122"/>
      <c r="X132" s="122"/>
      <c r="Y132" s="122"/>
      <c r="Z132" s="122"/>
      <c r="AA132" s="122"/>
      <c r="AB132" s="122"/>
      <c r="AC132" s="122"/>
      <c r="AD132" s="122"/>
      <c r="AE132" s="122"/>
      <c r="AF132" s="122"/>
      <c r="AG132" s="122"/>
      <c r="AH132" s="122"/>
      <c r="AI132" s="122"/>
      <c r="AJ132" s="122"/>
      <c r="AK132" s="122"/>
      <c r="AL132" s="122"/>
      <c r="AM132" s="122"/>
    </row>
    <row r="133" spans="1:39" ht="14.4">
      <c r="A133" s="375"/>
      <c r="B133" s="369" t="s">
        <v>437</v>
      </c>
      <c r="C133" s="188"/>
      <c r="D133" s="188"/>
      <c r="E133" s="87">
        <f>'R &amp; P sub Schedule.'!D508</f>
        <v>0</v>
      </c>
      <c r="F133" s="87">
        <f>'R &amp; P sub Schedule.'!E508</f>
        <v>0</v>
      </c>
      <c r="G133" s="746"/>
      <c r="M133" s="122"/>
      <c r="N133" s="122"/>
      <c r="O133" s="122"/>
      <c r="P133" s="122"/>
      <c r="Q133" s="122"/>
      <c r="R133" s="122"/>
      <c r="S133" s="122"/>
      <c r="T133" s="122"/>
      <c r="U133" s="122"/>
      <c r="V133" s="122"/>
      <c r="W133" s="122"/>
      <c r="X133" s="122"/>
      <c r="Y133" s="122"/>
      <c r="Z133" s="122"/>
      <c r="AA133" s="122"/>
      <c r="AB133" s="122"/>
      <c r="AC133" s="122"/>
      <c r="AD133" s="122"/>
      <c r="AE133" s="122"/>
      <c r="AF133" s="122"/>
      <c r="AG133" s="122"/>
      <c r="AH133" s="122"/>
      <c r="AI133" s="122"/>
      <c r="AJ133" s="122"/>
      <c r="AK133" s="122"/>
      <c r="AL133" s="122"/>
      <c r="AM133" s="122"/>
    </row>
    <row r="134" spans="1:39" ht="14.4">
      <c r="A134" s="375"/>
      <c r="B134" s="369">
        <f>'R &amp; P sub Schedule.'!B509</f>
        <v>0</v>
      </c>
      <c r="C134" s="188"/>
      <c r="D134" s="188"/>
      <c r="E134" s="87">
        <f>'R &amp; P sub Schedule.'!D509</f>
        <v>0</v>
      </c>
      <c r="F134" s="87">
        <f>'R &amp; P sub Schedule.'!E509</f>
        <v>0</v>
      </c>
      <c r="G134" s="746"/>
      <c r="M134" s="122"/>
      <c r="N134" s="122"/>
      <c r="O134" s="122"/>
      <c r="P134" s="122"/>
      <c r="Q134" s="122"/>
      <c r="R134" s="122"/>
      <c r="S134" s="122"/>
      <c r="T134" s="122"/>
      <c r="U134" s="122"/>
      <c r="V134" s="122"/>
      <c r="W134" s="122"/>
      <c r="X134" s="122"/>
      <c r="Y134" s="122"/>
      <c r="Z134" s="122"/>
      <c r="AA134" s="122"/>
      <c r="AB134" s="122"/>
      <c r="AC134" s="122"/>
      <c r="AD134" s="122"/>
      <c r="AE134" s="122"/>
      <c r="AF134" s="122"/>
      <c r="AG134" s="122"/>
      <c r="AH134" s="122"/>
      <c r="AI134" s="122"/>
      <c r="AJ134" s="122"/>
      <c r="AK134" s="122"/>
      <c r="AL134" s="122"/>
      <c r="AM134" s="122"/>
    </row>
    <row r="135" spans="1:39" ht="15" thickBot="1">
      <c r="A135" s="375"/>
      <c r="B135" s="844" t="s">
        <v>74</v>
      </c>
      <c r="C135" s="844"/>
      <c r="D135" s="372"/>
      <c r="E135" s="264">
        <f>SUM(E133:E134)</f>
        <v>0</v>
      </c>
      <c r="F135" s="264">
        <f>SUM(F133:F134)</f>
        <v>0</v>
      </c>
      <c r="G135" s="746"/>
      <c r="M135" s="122"/>
      <c r="N135" s="122"/>
      <c r="O135" s="122"/>
      <c r="P135" s="122"/>
      <c r="Q135" s="122"/>
      <c r="R135" s="122"/>
      <c r="S135" s="122"/>
      <c r="T135" s="122"/>
      <c r="U135" s="122"/>
      <c r="V135" s="122"/>
      <c r="W135" s="122"/>
      <c r="X135" s="122"/>
      <c r="Y135" s="122"/>
      <c r="Z135" s="122"/>
      <c r="AA135" s="122"/>
      <c r="AB135" s="122"/>
      <c r="AC135" s="122"/>
      <c r="AD135" s="122"/>
      <c r="AE135" s="122"/>
      <c r="AF135" s="122"/>
      <c r="AG135" s="122"/>
      <c r="AH135" s="122"/>
      <c r="AI135" s="122"/>
      <c r="AJ135" s="122"/>
      <c r="AK135" s="122"/>
      <c r="AL135" s="122"/>
      <c r="AM135" s="122"/>
    </row>
    <row r="136" spans="1:39" ht="15" thickTop="1">
      <c r="A136" s="259" t="str">
        <f>'R &amp; P sub Schedule.'!A512</f>
        <v>RP-20.02</v>
      </c>
      <c r="B136" s="259" t="s">
        <v>586</v>
      </c>
      <c r="C136" s="188"/>
      <c r="D136" s="188"/>
      <c r="E136" s="197"/>
      <c r="F136" s="197"/>
      <c r="G136" s="746"/>
      <c r="M136" s="122"/>
      <c r="N136" s="122"/>
      <c r="O136" s="122"/>
      <c r="P136" s="122"/>
      <c r="Q136" s="122"/>
      <c r="R136" s="122"/>
      <c r="S136" s="122"/>
      <c r="T136" s="122"/>
      <c r="U136" s="122"/>
      <c r="V136" s="122"/>
      <c r="W136" s="122"/>
      <c r="X136" s="122"/>
      <c r="Y136" s="122"/>
      <c r="Z136" s="122"/>
      <c r="AA136" s="122"/>
      <c r="AB136" s="122"/>
      <c r="AC136" s="122"/>
      <c r="AD136" s="122"/>
      <c r="AE136" s="122"/>
      <c r="AF136" s="122"/>
      <c r="AG136" s="122"/>
      <c r="AH136" s="122"/>
      <c r="AI136" s="122"/>
      <c r="AJ136" s="122"/>
      <c r="AK136" s="122"/>
      <c r="AL136" s="122"/>
      <c r="AM136" s="122"/>
    </row>
    <row r="137" spans="1:39" ht="14.4">
      <c r="A137" s="403"/>
      <c r="B137" s="404" t="s">
        <v>80</v>
      </c>
      <c r="C137" s="188"/>
      <c r="D137" s="188"/>
      <c r="E137" s="323"/>
      <c r="F137" s="323"/>
      <c r="G137" s="746">
        <v>6100</v>
      </c>
      <c r="H137" s="122"/>
      <c r="I137" s="122"/>
      <c r="J137" s="122"/>
      <c r="K137" s="122"/>
      <c r="L137" s="122"/>
      <c r="M137" s="122"/>
      <c r="N137" s="122"/>
      <c r="O137" s="122"/>
      <c r="P137" s="122"/>
      <c r="Q137" s="122"/>
      <c r="R137" s="122"/>
      <c r="S137" s="122"/>
      <c r="T137" s="122"/>
      <c r="U137" s="122"/>
      <c r="V137" s="122"/>
      <c r="W137" s="122"/>
      <c r="X137" s="122"/>
      <c r="Y137" s="122"/>
      <c r="Z137" s="122"/>
      <c r="AA137" s="122"/>
      <c r="AB137" s="122"/>
      <c r="AC137" s="122"/>
      <c r="AD137" s="122"/>
      <c r="AE137" s="122"/>
      <c r="AF137" s="122"/>
      <c r="AG137" s="122"/>
      <c r="AH137" s="122"/>
      <c r="AI137" s="122"/>
      <c r="AJ137" s="122"/>
      <c r="AK137" s="122"/>
      <c r="AL137" s="122"/>
      <c r="AM137" s="122"/>
    </row>
    <row r="138" spans="1:39" ht="14.4">
      <c r="A138" s="375"/>
      <c r="B138" s="829">
        <f>'R &amp; P sub Schedule.'!B513</f>
        <v>1</v>
      </c>
      <c r="C138" s="830"/>
      <c r="D138" s="188"/>
      <c r="E138" s="195">
        <f>'R &amp; P sub Schedule.'!D513</f>
        <v>0</v>
      </c>
      <c r="F138" s="195">
        <f>'R &amp; P sub Schedule.'!E513</f>
        <v>0</v>
      </c>
      <c r="G138" s="746"/>
      <c r="H138" s="122"/>
      <c r="I138" s="122"/>
      <c r="J138" s="122"/>
      <c r="K138" s="122"/>
      <c r="L138" s="122"/>
      <c r="M138" s="122"/>
      <c r="N138" s="122"/>
      <c r="O138" s="122"/>
      <c r="P138" s="122"/>
      <c r="Q138" s="122"/>
      <c r="R138" s="122"/>
      <c r="S138" s="122"/>
      <c r="T138" s="122"/>
      <c r="U138" s="122"/>
      <c r="V138" s="122"/>
      <c r="W138" s="122"/>
      <c r="X138" s="122"/>
      <c r="Y138" s="122"/>
      <c r="Z138" s="122"/>
      <c r="AA138" s="122"/>
      <c r="AB138" s="122"/>
      <c r="AC138" s="122"/>
      <c r="AD138" s="122"/>
      <c r="AE138" s="122"/>
      <c r="AF138" s="122"/>
      <c r="AG138" s="122"/>
      <c r="AH138" s="122"/>
      <c r="AI138" s="122"/>
      <c r="AJ138" s="122"/>
      <c r="AK138" s="122"/>
      <c r="AL138" s="122"/>
      <c r="AM138" s="122"/>
    </row>
    <row r="139" spans="1:39" ht="14.4">
      <c r="A139" s="375"/>
      <c r="B139" s="829">
        <f>'R &amp; P sub Schedule.'!B514</f>
        <v>2</v>
      </c>
      <c r="C139" s="830"/>
      <c r="D139" s="188"/>
      <c r="E139" s="195">
        <f>'R &amp; P sub Schedule.'!D514</f>
        <v>0</v>
      </c>
      <c r="F139" s="195">
        <f>'R &amp; P sub Schedule.'!E514</f>
        <v>0</v>
      </c>
      <c r="G139" s="746"/>
      <c r="H139" s="122"/>
      <c r="I139" s="122"/>
      <c r="J139" s="122"/>
      <c r="K139" s="122"/>
      <c r="L139" s="122"/>
      <c r="M139" s="122"/>
      <c r="N139" s="122"/>
      <c r="O139" s="122"/>
      <c r="P139" s="122"/>
      <c r="Q139" s="122"/>
      <c r="R139" s="122"/>
      <c r="S139" s="122"/>
      <c r="T139" s="122"/>
      <c r="U139" s="122"/>
      <c r="V139" s="122"/>
      <c r="W139" s="122"/>
      <c r="X139" s="122"/>
      <c r="Y139" s="122"/>
      <c r="Z139" s="122"/>
      <c r="AA139" s="122"/>
      <c r="AB139" s="122"/>
      <c r="AC139" s="122"/>
      <c r="AD139" s="122"/>
      <c r="AE139" s="122"/>
      <c r="AF139" s="122"/>
      <c r="AG139" s="122"/>
      <c r="AH139" s="122"/>
      <c r="AI139" s="122"/>
      <c r="AJ139" s="122"/>
      <c r="AK139" s="122"/>
      <c r="AL139" s="122"/>
      <c r="AM139" s="122"/>
    </row>
    <row r="140" spans="1:39" ht="14.4">
      <c r="A140" s="375"/>
      <c r="B140" s="829">
        <f>'R &amp; P sub Schedule.'!B515</f>
        <v>3</v>
      </c>
      <c r="C140" s="830"/>
      <c r="D140" s="188"/>
      <c r="E140" s="195">
        <f>'R &amp; P sub Schedule.'!D515</f>
        <v>0</v>
      </c>
      <c r="F140" s="195">
        <f>'R &amp; P sub Schedule.'!E515</f>
        <v>0</v>
      </c>
      <c r="G140" s="746"/>
      <c r="H140" s="122"/>
      <c r="I140" s="122"/>
      <c r="J140" s="122"/>
      <c r="K140" s="122"/>
      <c r="L140" s="122"/>
      <c r="M140" s="122"/>
      <c r="N140" s="122"/>
      <c r="O140" s="122"/>
      <c r="P140" s="122"/>
      <c r="Q140" s="122"/>
      <c r="R140" s="122"/>
      <c r="S140" s="122"/>
      <c r="T140" s="122"/>
      <c r="U140" s="122"/>
      <c r="V140" s="122"/>
      <c r="W140" s="122"/>
      <c r="X140" s="122"/>
      <c r="Y140" s="122"/>
      <c r="Z140" s="122"/>
      <c r="AA140" s="122"/>
      <c r="AB140" s="122"/>
      <c r="AC140" s="122"/>
      <c r="AD140" s="122"/>
      <c r="AE140" s="122"/>
      <c r="AF140" s="122"/>
      <c r="AG140" s="122"/>
      <c r="AH140" s="122"/>
      <c r="AI140" s="122"/>
      <c r="AJ140" s="122"/>
      <c r="AK140" s="122"/>
      <c r="AL140" s="122"/>
      <c r="AM140" s="122"/>
    </row>
    <row r="141" spans="1:39" ht="14.4">
      <c r="A141" s="375"/>
      <c r="B141" s="829">
        <f>'R &amp; P sub Schedule.'!B516</f>
        <v>4</v>
      </c>
      <c r="C141" s="830"/>
      <c r="D141" s="188"/>
      <c r="E141" s="195"/>
      <c r="F141" s="195"/>
      <c r="G141" s="746"/>
      <c r="H141" s="122"/>
      <c r="I141" s="122"/>
      <c r="J141" s="122"/>
      <c r="K141" s="122"/>
      <c r="L141" s="122"/>
      <c r="M141" s="122"/>
      <c r="N141" s="122"/>
      <c r="O141" s="122"/>
      <c r="P141" s="122"/>
      <c r="Q141" s="122"/>
      <c r="R141" s="122"/>
      <c r="S141" s="122"/>
      <c r="T141" s="122"/>
      <c r="U141" s="122"/>
      <c r="V141" s="122"/>
      <c r="W141" s="122"/>
      <c r="X141" s="122"/>
      <c r="Y141" s="122"/>
      <c r="Z141" s="122"/>
      <c r="AA141" s="122"/>
      <c r="AB141" s="122"/>
      <c r="AC141" s="122"/>
      <c r="AD141" s="122"/>
      <c r="AE141" s="122"/>
      <c r="AF141" s="122"/>
      <c r="AG141" s="122"/>
      <c r="AH141" s="122"/>
      <c r="AI141" s="122"/>
      <c r="AJ141" s="122"/>
      <c r="AK141" s="122"/>
      <c r="AL141" s="122"/>
      <c r="AM141" s="122"/>
    </row>
    <row r="142" spans="1:39" ht="15" thickBot="1">
      <c r="A142" s="375"/>
      <c r="B142" s="405" t="s">
        <v>81</v>
      </c>
      <c r="C142" s="367"/>
      <c r="D142" s="371"/>
      <c r="E142" s="264">
        <f>SUM(E138:E141)</f>
        <v>0</v>
      </c>
      <c r="F142" s="264">
        <f>SUM(F138:F141)</f>
        <v>0</v>
      </c>
      <c r="G142" s="746"/>
      <c r="H142" s="122"/>
      <c r="I142" s="122"/>
      <c r="J142" s="122"/>
      <c r="K142" s="122"/>
      <c r="L142" s="122"/>
      <c r="M142" s="122"/>
      <c r="N142" s="122"/>
      <c r="O142" s="122"/>
      <c r="P142" s="122"/>
      <c r="Q142" s="122"/>
      <c r="R142" s="122"/>
      <c r="S142" s="122"/>
      <c r="T142" s="122"/>
      <c r="U142" s="122"/>
      <c r="V142" s="122"/>
      <c r="W142" s="122"/>
      <c r="X142" s="122"/>
      <c r="Y142" s="122"/>
      <c r="Z142" s="122"/>
      <c r="AA142" s="122"/>
      <c r="AB142" s="122"/>
      <c r="AC142" s="122"/>
      <c r="AD142" s="122"/>
      <c r="AE142" s="122"/>
      <c r="AF142" s="122"/>
      <c r="AG142" s="122"/>
      <c r="AH142" s="122"/>
      <c r="AI142" s="122"/>
      <c r="AJ142" s="122"/>
      <c r="AK142" s="122"/>
      <c r="AL142" s="122"/>
      <c r="AM142" s="122"/>
    </row>
    <row r="143" spans="1:39" ht="15" thickTop="1">
      <c r="A143" s="403" t="str">
        <f>'R &amp; P sub Schedule.'!A518</f>
        <v>RP-20.03</v>
      </c>
      <c r="B143" s="406" t="s">
        <v>82</v>
      </c>
      <c r="C143" s="188"/>
      <c r="D143" s="188"/>
      <c r="E143" s="323"/>
      <c r="F143" s="323"/>
      <c r="G143" s="746">
        <v>6200</v>
      </c>
      <c r="H143" s="122"/>
      <c r="I143" s="122"/>
      <c r="J143" s="122"/>
      <c r="K143" s="122"/>
      <c r="L143" s="122"/>
      <c r="M143" s="122"/>
      <c r="N143" s="122"/>
      <c r="O143" s="122"/>
      <c r="P143" s="122"/>
      <c r="Q143" s="122"/>
      <c r="R143" s="122"/>
      <c r="S143" s="122"/>
      <c r="T143" s="122"/>
      <c r="U143" s="122"/>
      <c r="V143" s="122"/>
      <c r="W143" s="122"/>
      <c r="X143" s="122"/>
      <c r="Y143" s="122"/>
      <c r="Z143" s="122"/>
      <c r="AA143" s="122"/>
      <c r="AB143" s="122"/>
      <c r="AC143" s="122"/>
      <c r="AD143" s="122"/>
      <c r="AE143" s="122"/>
      <c r="AF143" s="122"/>
      <c r="AG143" s="122"/>
      <c r="AH143" s="122"/>
      <c r="AI143" s="122"/>
      <c r="AJ143" s="122"/>
      <c r="AK143" s="122"/>
      <c r="AL143" s="122"/>
      <c r="AM143" s="122"/>
    </row>
    <row r="144" spans="1:39" ht="14.4">
      <c r="A144" s="375"/>
      <c r="B144" s="829">
        <f>'R &amp; P sub Schedule.'!B519</f>
        <v>1</v>
      </c>
      <c r="C144" s="830"/>
      <c r="D144" s="188"/>
      <c r="E144" s="195">
        <f>'R &amp; P sub Schedule.'!D519</f>
        <v>0</v>
      </c>
      <c r="F144" s="195">
        <f>'R &amp; P sub Schedule.'!E519</f>
        <v>0</v>
      </c>
      <c r="G144" s="746"/>
      <c r="H144" s="122"/>
      <c r="I144" s="122"/>
      <c r="J144" s="122"/>
      <c r="K144" s="122"/>
      <c r="L144" s="122"/>
      <c r="M144" s="122"/>
      <c r="N144" s="122"/>
      <c r="O144" s="122"/>
      <c r="P144" s="122"/>
      <c r="Q144" s="122"/>
      <c r="R144" s="122"/>
      <c r="S144" s="122"/>
      <c r="T144" s="122"/>
      <c r="U144" s="122"/>
      <c r="V144" s="122"/>
      <c r="W144" s="122"/>
      <c r="X144" s="122"/>
      <c r="Y144" s="122"/>
      <c r="Z144" s="122"/>
      <c r="AA144" s="122"/>
      <c r="AB144" s="122"/>
      <c r="AC144" s="122"/>
      <c r="AD144" s="122"/>
      <c r="AE144" s="122"/>
      <c r="AF144" s="122"/>
      <c r="AG144" s="122"/>
      <c r="AH144" s="122"/>
      <c r="AI144" s="122"/>
      <c r="AJ144" s="122"/>
      <c r="AK144" s="122"/>
      <c r="AL144" s="122"/>
      <c r="AM144" s="122"/>
    </row>
    <row r="145" spans="1:39" ht="14.4">
      <c r="A145" s="375"/>
      <c r="B145" s="829">
        <f>'R &amp; P sub Schedule.'!B520</f>
        <v>2</v>
      </c>
      <c r="C145" s="830"/>
      <c r="D145" s="188"/>
      <c r="E145" s="195">
        <f>'R &amp; P sub Schedule.'!D520</f>
        <v>0</v>
      </c>
      <c r="F145" s="195">
        <f>'R &amp; P sub Schedule.'!E520</f>
        <v>0</v>
      </c>
      <c r="G145" s="746"/>
      <c r="H145" s="122"/>
      <c r="I145" s="122"/>
      <c r="J145" s="122"/>
      <c r="K145" s="122"/>
      <c r="L145" s="122"/>
      <c r="M145" s="122"/>
      <c r="N145" s="122"/>
      <c r="O145" s="122"/>
      <c r="P145" s="122"/>
      <c r="Q145" s="122"/>
      <c r="R145" s="122"/>
      <c r="S145" s="122"/>
      <c r="T145" s="122"/>
      <c r="U145" s="122"/>
      <c r="V145" s="122"/>
      <c r="W145" s="122"/>
      <c r="X145" s="122"/>
      <c r="Y145" s="122"/>
      <c r="Z145" s="122"/>
      <c r="AA145" s="122"/>
      <c r="AB145" s="122"/>
      <c r="AC145" s="122"/>
      <c r="AD145" s="122"/>
      <c r="AE145" s="122"/>
      <c r="AF145" s="122"/>
      <c r="AG145" s="122"/>
      <c r="AH145" s="122"/>
      <c r="AI145" s="122"/>
      <c r="AJ145" s="122"/>
      <c r="AK145" s="122"/>
      <c r="AL145" s="122"/>
      <c r="AM145" s="122"/>
    </row>
    <row r="146" spans="1:39" ht="14.4">
      <c r="A146" s="375"/>
      <c r="B146" s="829">
        <f>'R &amp; P sub Schedule.'!B521</f>
        <v>3</v>
      </c>
      <c r="C146" s="830"/>
      <c r="D146" s="188"/>
      <c r="E146" s="195">
        <f>'R &amp; P sub Schedule.'!D521</f>
        <v>0</v>
      </c>
      <c r="F146" s="195">
        <f>'R &amp; P sub Schedule.'!E521</f>
        <v>0</v>
      </c>
      <c r="G146" s="746"/>
      <c r="H146" s="122"/>
      <c r="I146" s="122"/>
      <c r="J146" s="122"/>
      <c r="K146" s="122"/>
      <c r="L146" s="122"/>
      <c r="M146" s="122"/>
      <c r="N146" s="122"/>
      <c r="O146" s="122"/>
      <c r="P146" s="122"/>
      <c r="Q146" s="122"/>
      <c r="R146" s="122"/>
      <c r="S146" s="122"/>
      <c r="T146" s="122"/>
      <c r="U146" s="122"/>
      <c r="V146" s="122"/>
      <c r="W146" s="122"/>
      <c r="X146" s="122"/>
      <c r="Y146" s="122"/>
      <c r="Z146" s="122"/>
      <c r="AA146" s="122"/>
      <c r="AB146" s="122"/>
      <c r="AC146" s="122"/>
      <c r="AD146" s="122"/>
      <c r="AE146" s="122"/>
      <c r="AF146" s="122"/>
      <c r="AG146" s="122"/>
      <c r="AH146" s="122"/>
      <c r="AI146" s="122"/>
      <c r="AJ146" s="122"/>
      <c r="AK146" s="122"/>
      <c r="AL146" s="122"/>
      <c r="AM146" s="122"/>
    </row>
    <row r="147" spans="1:39" ht="14.4">
      <c r="A147" s="375"/>
      <c r="B147" s="829">
        <f>'R &amp; P sub Schedule.'!B522</f>
        <v>4</v>
      </c>
      <c r="C147" s="830"/>
      <c r="D147" s="188"/>
      <c r="E147" s="195"/>
      <c r="F147" s="195"/>
      <c r="G147" s="746"/>
      <c r="H147" s="122"/>
      <c r="I147" s="122"/>
      <c r="J147" s="122"/>
      <c r="K147" s="122"/>
      <c r="L147" s="122"/>
      <c r="M147" s="122"/>
      <c r="N147" s="122"/>
      <c r="O147" s="122"/>
      <c r="P147" s="122"/>
      <c r="Q147" s="122"/>
      <c r="R147" s="122"/>
      <c r="S147" s="122"/>
      <c r="T147" s="122"/>
      <c r="U147" s="122"/>
      <c r="V147" s="122"/>
      <c r="W147" s="122"/>
      <c r="X147" s="122"/>
      <c r="Y147" s="122"/>
      <c r="Z147" s="122"/>
      <c r="AA147" s="122"/>
      <c r="AB147" s="122"/>
      <c r="AC147" s="122"/>
      <c r="AD147" s="122"/>
      <c r="AE147" s="122"/>
      <c r="AF147" s="122"/>
      <c r="AG147" s="122"/>
      <c r="AH147" s="122"/>
      <c r="AI147" s="122"/>
      <c r="AJ147" s="122"/>
      <c r="AK147" s="122"/>
      <c r="AL147" s="122"/>
      <c r="AM147" s="122"/>
    </row>
    <row r="148" spans="1:39" ht="15" thickBot="1">
      <c r="A148" s="375"/>
      <c r="B148" s="405" t="s">
        <v>83</v>
      </c>
      <c r="C148" s="367"/>
      <c r="D148" s="371"/>
      <c r="E148" s="264">
        <f>SUM(E144:E147)</f>
        <v>0</v>
      </c>
      <c r="F148" s="264">
        <f>SUM(F144:F147)</f>
        <v>0</v>
      </c>
      <c r="G148" s="746"/>
      <c r="L148" s="122"/>
      <c r="M148" s="122"/>
      <c r="N148" s="122"/>
      <c r="O148" s="122"/>
      <c r="P148" s="122"/>
      <c r="Q148" s="122"/>
      <c r="R148" s="122"/>
      <c r="S148" s="122"/>
      <c r="T148" s="122"/>
      <c r="U148" s="122"/>
      <c r="V148" s="122"/>
      <c r="W148" s="122"/>
      <c r="X148" s="122"/>
      <c r="Y148" s="122"/>
      <c r="Z148" s="122"/>
      <c r="AA148" s="122"/>
      <c r="AB148" s="122"/>
      <c r="AC148" s="122"/>
      <c r="AD148" s="122"/>
      <c r="AE148" s="122"/>
      <c r="AF148" s="122"/>
      <c r="AG148" s="122"/>
      <c r="AH148" s="122"/>
      <c r="AI148" s="122"/>
      <c r="AJ148" s="122"/>
      <c r="AK148" s="122"/>
      <c r="AL148" s="122"/>
      <c r="AM148" s="122"/>
    </row>
    <row r="149" spans="1:39" ht="15" thickTop="1">
      <c r="A149" s="159" t="s">
        <v>1469</v>
      </c>
      <c r="B149" s="406" t="s">
        <v>1752</v>
      </c>
      <c r="C149" s="108"/>
      <c r="D149" s="371"/>
      <c r="E149" s="323"/>
      <c r="F149" s="323"/>
      <c r="G149" s="746"/>
      <c r="L149" s="122"/>
      <c r="M149" s="122"/>
      <c r="N149" s="122"/>
      <c r="O149" s="122"/>
      <c r="P149" s="122"/>
      <c r="Q149" s="122"/>
      <c r="R149" s="122"/>
      <c r="S149" s="122"/>
      <c r="T149" s="122"/>
      <c r="U149" s="122"/>
      <c r="V149" s="122"/>
      <c r="W149" s="122"/>
      <c r="X149" s="122"/>
      <c r="Y149" s="122"/>
      <c r="Z149" s="122"/>
      <c r="AA149" s="122"/>
      <c r="AB149" s="122"/>
      <c r="AC149" s="122"/>
      <c r="AD149" s="122"/>
      <c r="AE149" s="122"/>
      <c r="AF149" s="122"/>
      <c r="AG149" s="122"/>
      <c r="AH149" s="122"/>
      <c r="AI149" s="122"/>
      <c r="AJ149" s="122"/>
      <c r="AK149" s="122"/>
      <c r="AL149" s="122"/>
      <c r="AM149" s="122"/>
    </row>
    <row r="150" spans="1:39" ht="14.4">
      <c r="A150" s="255"/>
      <c r="B150" s="827">
        <f>'R &amp; P sub Schedule.'!B525</f>
        <v>1</v>
      </c>
      <c r="C150" s="840"/>
      <c r="D150" s="371"/>
      <c r="E150" s="195">
        <f>'R &amp; P sub Schedule.'!D525</f>
        <v>0</v>
      </c>
      <c r="F150" s="195">
        <f>'R &amp; P sub Schedule.'!E525</f>
        <v>0</v>
      </c>
      <c r="G150" s="746"/>
      <c r="L150" s="122"/>
      <c r="M150" s="122"/>
      <c r="N150" s="122"/>
      <c r="O150" s="122"/>
      <c r="P150" s="122"/>
      <c r="Q150" s="122"/>
      <c r="R150" s="122"/>
      <c r="S150" s="122"/>
      <c r="T150" s="122"/>
      <c r="U150" s="122"/>
      <c r="V150" s="122"/>
      <c r="W150" s="122"/>
      <c r="X150" s="122"/>
      <c r="Y150" s="122"/>
      <c r="Z150" s="122"/>
      <c r="AA150" s="122"/>
      <c r="AB150" s="122"/>
      <c r="AC150" s="122"/>
      <c r="AD150" s="122"/>
      <c r="AE150" s="122"/>
      <c r="AF150" s="122"/>
      <c r="AG150" s="122"/>
      <c r="AH150" s="122"/>
      <c r="AI150" s="122"/>
      <c r="AJ150" s="122"/>
      <c r="AK150" s="122"/>
      <c r="AL150" s="122"/>
      <c r="AM150" s="122"/>
    </row>
    <row r="151" spans="1:39" ht="14.4">
      <c r="A151" s="255"/>
      <c r="B151" s="827">
        <f>'R &amp; P sub Schedule.'!B526</f>
        <v>2</v>
      </c>
      <c r="C151" s="840"/>
      <c r="D151" s="371"/>
      <c r="E151" s="195">
        <f>'R &amp; P sub Schedule.'!D526</f>
        <v>0</v>
      </c>
      <c r="F151" s="195">
        <f>'R &amp; P sub Schedule.'!E526</f>
        <v>0</v>
      </c>
      <c r="G151" s="746"/>
      <c r="L151" s="122"/>
      <c r="M151" s="122"/>
      <c r="N151" s="122"/>
      <c r="O151" s="122"/>
      <c r="P151" s="122"/>
      <c r="Q151" s="122"/>
      <c r="R151" s="122"/>
      <c r="S151" s="122"/>
      <c r="T151" s="122"/>
      <c r="U151" s="122"/>
      <c r="V151" s="122"/>
      <c r="W151" s="122"/>
      <c r="X151" s="122"/>
      <c r="Y151" s="122"/>
      <c r="Z151" s="122"/>
      <c r="AA151" s="122"/>
      <c r="AB151" s="122"/>
      <c r="AC151" s="122"/>
      <c r="AD151" s="122"/>
      <c r="AE151" s="122"/>
      <c r="AF151" s="122"/>
      <c r="AG151" s="122"/>
      <c r="AH151" s="122"/>
      <c r="AI151" s="122"/>
      <c r="AJ151" s="122"/>
      <c r="AK151" s="122"/>
      <c r="AL151" s="122"/>
      <c r="AM151" s="122"/>
    </row>
    <row r="152" spans="1:39" ht="14.4">
      <c r="A152" s="255"/>
      <c r="B152" s="108" t="s">
        <v>1751</v>
      </c>
      <c r="C152" s="108"/>
      <c r="D152" s="371"/>
      <c r="E152" s="489">
        <f>SUM(E150:E151)</f>
        <v>0</v>
      </c>
      <c r="F152" s="489">
        <f>SUM(F150:F151)</f>
        <v>0</v>
      </c>
      <c r="G152" s="746"/>
      <c r="L152" s="122"/>
      <c r="M152" s="122"/>
      <c r="N152" s="122"/>
      <c r="O152" s="122"/>
      <c r="P152" s="122"/>
      <c r="Q152" s="122"/>
      <c r="R152" s="122"/>
      <c r="S152" s="122"/>
      <c r="T152" s="122"/>
      <c r="U152" s="122"/>
      <c r="V152" s="122"/>
      <c r="W152" s="122"/>
      <c r="X152" s="122"/>
      <c r="Y152" s="122"/>
      <c r="Z152" s="122"/>
      <c r="AA152" s="122"/>
      <c r="AB152" s="122"/>
      <c r="AC152" s="122"/>
      <c r="AD152" s="122"/>
      <c r="AE152" s="122"/>
      <c r="AF152" s="122"/>
      <c r="AG152" s="122"/>
      <c r="AH152" s="122"/>
      <c r="AI152" s="122"/>
      <c r="AJ152" s="122"/>
      <c r="AK152" s="122"/>
      <c r="AL152" s="122"/>
      <c r="AM152" s="122"/>
    </row>
    <row r="153" spans="1:39" ht="14.4">
      <c r="A153" s="403" t="str">
        <f>'R &amp; P sub Schedule.'!A528</f>
        <v>RP-20.05</v>
      </c>
      <c r="B153" s="406" t="s">
        <v>84</v>
      </c>
      <c r="C153" s="188"/>
      <c r="D153" s="188"/>
      <c r="E153" s="323"/>
      <c r="F153" s="323"/>
      <c r="G153" s="746"/>
      <c r="L153" s="122"/>
      <c r="M153" s="122"/>
      <c r="N153" s="122"/>
      <c r="O153" s="122"/>
      <c r="P153" s="122"/>
      <c r="Q153" s="122"/>
      <c r="R153" s="122"/>
      <c r="S153" s="122"/>
      <c r="T153" s="122"/>
      <c r="U153" s="122"/>
      <c r="V153" s="122"/>
      <c r="W153" s="122"/>
      <c r="X153" s="122"/>
      <c r="Y153" s="122"/>
      <c r="Z153" s="122"/>
      <c r="AA153" s="122"/>
      <c r="AB153" s="122"/>
      <c r="AC153" s="122"/>
      <c r="AD153" s="122"/>
      <c r="AE153" s="122"/>
      <c r="AF153" s="122"/>
      <c r="AG153" s="122"/>
      <c r="AH153" s="122"/>
      <c r="AI153" s="122"/>
      <c r="AJ153" s="122"/>
      <c r="AK153" s="122"/>
      <c r="AL153" s="122"/>
      <c r="AM153" s="122"/>
    </row>
    <row r="154" spans="1:39" ht="14.4">
      <c r="A154" s="375"/>
      <c r="B154" s="829">
        <f>'R &amp; P sub Schedule.'!B529</f>
        <v>1</v>
      </c>
      <c r="C154" s="830"/>
      <c r="D154" s="188"/>
      <c r="E154" s="87">
        <f>'R &amp; P sub Schedule.'!D529</f>
        <v>0</v>
      </c>
      <c r="F154" s="87">
        <f>'R &amp; P sub Schedule.'!E529</f>
        <v>0</v>
      </c>
      <c r="G154" s="746"/>
      <c r="L154" s="122"/>
      <c r="M154" s="122"/>
      <c r="N154" s="122"/>
      <c r="O154" s="122"/>
      <c r="P154" s="122"/>
      <c r="Q154" s="122"/>
      <c r="R154" s="122"/>
      <c r="S154" s="122"/>
      <c r="T154" s="122"/>
      <c r="U154" s="122"/>
      <c r="V154" s="122"/>
      <c r="W154" s="122"/>
      <c r="X154" s="122"/>
      <c r="Y154" s="122"/>
      <c r="Z154" s="122"/>
      <c r="AA154" s="122"/>
      <c r="AB154" s="122"/>
      <c r="AC154" s="122"/>
      <c r="AD154" s="122"/>
      <c r="AE154" s="122"/>
      <c r="AF154" s="122"/>
      <c r="AG154" s="122"/>
      <c r="AH154" s="122"/>
      <c r="AI154" s="122"/>
      <c r="AJ154" s="122"/>
      <c r="AK154" s="122"/>
      <c r="AL154" s="122"/>
      <c r="AM154" s="122"/>
    </row>
    <row r="155" spans="1:39" ht="14.4">
      <c r="A155" s="375"/>
      <c r="B155" s="829">
        <f>'R &amp; P sub Schedule.'!B530</f>
        <v>2</v>
      </c>
      <c r="C155" s="830"/>
      <c r="D155" s="188"/>
      <c r="E155" s="87">
        <f>'R &amp; P sub Schedule.'!D530</f>
        <v>0</v>
      </c>
      <c r="F155" s="87">
        <f>'R &amp; P sub Schedule.'!E530</f>
        <v>0</v>
      </c>
      <c r="G155" s="746"/>
      <c r="L155" s="122"/>
      <c r="M155" s="122"/>
      <c r="N155" s="122"/>
      <c r="O155" s="122"/>
      <c r="P155" s="122"/>
      <c r="Q155" s="122"/>
      <c r="R155" s="122"/>
      <c r="S155" s="122"/>
      <c r="T155" s="122"/>
      <c r="U155" s="122"/>
      <c r="V155" s="122"/>
      <c r="W155" s="122"/>
      <c r="X155" s="122"/>
      <c r="Y155" s="122"/>
      <c r="Z155" s="122"/>
      <c r="AA155" s="122"/>
      <c r="AB155" s="122"/>
      <c r="AC155" s="122"/>
      <c r="AD155" s="122"/>
      <c r="AE155" s="122"/>
      <c r="AF155" s="122"/>
      <c r="AG155" s="122"/>
      <c r="AH155" s="122"/>
      <c r="AI155" s="122"/>
      <c r="AJ155" s="122"/>
      <c r="AK155" s="122"/>
      <c r="AL155" s="122"/>
      <c r="AM155" s="122"/>
    </row>
    <row r="156" spans="1:39" ht="14.4">
      <c r="A156" s="375"/>
      <c r="B156" s="829">
        <f>'R &amp; P sub Schedule.'!B531</f>
        <v>3</v>
      </c>
      <c r="C156" s="830"/>
      <c r="D156" s="188"/>
      <c r="E156" s="87">
        <f>'R &amp; P sub Schedule.'!D531</f>
        <v>0</v>
      </c>
      <c r="F156" s="87">
        <f>'R &amp; P sub Schedule.'!E531</f>
        <v>0</v>
      </c>
      <c r="G156" s="746"/>
      <c r="L156" s="122"/>
      <c r="M156" s="122"/>
      <c r="N156" s="122"/>
      <c r="O156" s="122"/>
      <c r="P156" s="122"/>
      <c r="Q156" s="122"/>
      <c r="R156" s="122"/>
      <c r="S156" s="122"/>
      <c r="T156" s="122"/>
      <c r="U156" s="122"/>
      <c r="V156" s="122"/>
      <c r="W156" s="122"/>
      <c r="X156" s="122"/>
      <c r="Y156" s="122"/>
      <c r="Z156" s="122"/>
      <c r="AA156" s="122"/>
      <c r="AB156" s="122"/>
      <c r="AC156" s="122"/>
      <c r="AD156" s="122"/>
      <c r="AE156" s="122"/>
      <c r="AF156" s="122"/>
      <c r="AG156" s="122"/>
      <c r="AH156" s="122"/>
      <c r="AI156" s="122"/>
      <c r="AJ156" s="122"/>
      <c r="AK156" s="122"/>
      <c r="AL156" s="122"/>
      <c r="AM156" s="122"/>
    </row>
    <row r="157" spans="1:39" ht="15" thickBot="1">
      <c r="A157" s="375"/>
      <c r="B157" s="405" t="s">
        <v>85</v>
      </c>
      <c r="C157" s="367"/>
      <c r="D157" s="188"/>
      <c r="E157" s="264">
        <f>SUM(E154:E156)</f>
        <v>0</v>
      </c>
      <c r="F157" s="264">
        <f>SUM(F154:F156)</f>
        <v>0</v>
      </c>
      <c r="G157" s="746"/>
      <c r="L157" s="122"/>
      <c r="M157" s="122"/>
      <c r="N157" s="122"/>
      <c r="O157" s="122"/>
      <c r="P157" s="122"/>
      <c r="Q157" s="122"/>
      <c r="R157" s="122"/>
      <c r="S157" s="122"/>
      <c r="T157" s="122"/>
      <c r="U157" s="122"/>
      <c r="V157" s="122"/>
      <c r="W157" s="122"/>
      <c r="X157" s="122"/>
      <c r="Y157" s="122"/>
      <c r="Z157" s="122"/>
      <c r="AA157" s="122"/>
      <c r="AB157" s="122"/>
      <c r="AC157" s="122"/>
      <c r="AD157" s="122"/>
      <c r="AE157" s="122"/>
      <c r="AF157" s="122"/>
      <c r="AG157" s="122"/>
      <c r="AH157" s="122"/>
      <c r="AI157" s="122"/>
      <c r="AJ157" s="122"/>
      <c r="AK157" s="122"/>
      <c r="AL157" s="122"/>
      <c r="AM157" s="122"/>
    </row>
    <row r="158" spans="1:39" ht="15.65" thickTop="1" thickBot="1">
      <c r="A158" s="373"/>
      <c r="B158" s="845" t="s">
        <v>74</v>
      </c>
      <c r="C158" s="846"/>
      <c r="D158" s="188"/>
      <c r="E158" s="264">
        <f>E142+E148+E157+E152</f>
        <v>0</v>
      </c>
      <c r="F158" s="264">
        <f>F142+F148+F157+F152</f>
        <v>0</v>
      </c>
      <c r="G158" s="746"/>
      <c r="H158" s="122"/>
      <c r="I158" s="122"/>
      <c r="J158" s="122"/>
      <c r="K158" s="122"/>
      <c r="L158" s="122"/>
      <c r="M158" s="122"/>
      <c r="N158" s="122"/>
      <c r="O158" s="122"/>
      <c r="P158" s="122"/>
      <c r="Q158" s="122"/>
      <c r="R158" s="122"/>
      <c r="S158" s="122"/>
      <c r="T158" s="122"/>
      <c r="U158" s="122"/>
      <c r="V158" s="122"/>
      <c r="W158" s="122"/>
      <c r="X158" s="122"/>
      <c r="Y158" s="122"/>
      <c r="Z158" s="122"/>
      <c r="AA158" s="122"/>
      <c r="AB158" s="122"/>
      <c r="AC158" s="122"/>
      <c r="AD158" s="122"/>
      <c r="AE158" s="122"/>
      <c r="AF158" s="122"/>
      <c r="AG158" s="122"/>
      <c r="AH158" s="122"/>
      <c r="AI158" s="122"/>
      <c r="AJ158" s="122"/>
      <c r="AK158" s="122"/>
      <c r="AL158" s="122"/>
      <c r="AM158" s="122"/>
    </row>
    <row r="159" spans="1:39" ht="15.65" thickTop="1" thickBot="1">
      <c r="A159" s="383"/>
      <c r="B159" s="835" t="s">
        <v>20</v>
      </c>
      <c r="C159" s="835"/>
      <c r="D159" s="407"/>
      <c r="E159" s="218">
        <f>E135+E158</f>
        <v>0</v>
      </c>
      <c r="F159" s="218">
        <f>F135+F158</f>
        <v>0</v>
      </c>
      <c r="G159" s="746"/>
      <c r="H159" s="370"/>
      <c r="I159" s="122"/>
      <c r="J159" s="122"/>
      <c r="K159" s="122"/>
      <c r="L159" s="122"/>
      <c r="M159" s="122"/>
      <c r="N159" s="122"/>
      <c r="O159" s="122"/>
      <c r="P159" s="122"/>
      <c r="Q159" s="122"/>
      <c r="R159" s="122"/>
      <c r="S159" s="122"/>
      <c r="T159" s="122"/>
      <c r="U159" s="122"/>
      <c r="V159" s="122"/>
      <c r="W159" s="122"/>
      <c r="X159" s="122"/>
      <c r="Y159" s="122"/>
      <c r="Z159" s="122"/>
      <c r="AA159" s="122"/>
      <c r="AB159" s="122"/>
      <c r="AC159" s="122"/>
      <c r="AD159" s="122"/>
      <c r="AE159" s="122"/>
      <c r="AF159" s="122"/>
      <c r="AG159" s="122"/>
      <c r="AH159" s="122"/>
      <c r="AI159" s="122"/>
      <c r="AJ159" s="122"/>
      <c r="AK159" s="122"/>
      <c r="AL159" s="122"/>
      <c r="AM159" s="122"/>
    </row>
    <row r="160" spans="1:39" ht="15" thickTop="1">
      <c r="A160" s="832" t="s">
        <v>681</v>
      </c>
      <c r="B160" s="833"/>
      <c r="C160" s="834"/>
      <c r="D160" s="364" t="s">
        <v>682</v>
      </c>
      <c r="E160" s="195"/>
      <c r="F160" s="195"/>
      <c r="G160" s="746"/>
      <c r="H160" s="122"/>
      <c r="I160" s="122"/>
      <c r="J160" s="122"/>
      <c r="K160" s="122"/>
      <c r="L160" s="122"/>
      <c r="M160" s="122"/>
      <c r="N160" s="122"/>
      <c r="O160" s="122"/>
      <c r="P160" s="122"/>
      <c r="Q160" s="122"/>
      <c r="R160" s="122"/>
      <c r="S160" s="122"/>
      <c r="T160" s="122"/>
      <c r="U160" s="122"/>
      <c r="V160" s="122"/>
      <c r="W160" s="122"/>
      <c r="X160" s="122"/>
      <c r="Y160" s="122"/>
      <c r="Z160" s="122"/>
      <c r="AA160" s="122"/>
      <c r="AB160" s="122"/>
      <c r="AC160" s="122"/>
      <c r="AD160" s="122"/>
      <c r="AE160" s="122"/>
      <c r="AF160" s="122"/>
      <c r="AG160" s="122"/>
      <c r="AH160" s="122"/>
      <c r="AI160" s="122"/>
      <c r="AJ160" s="122"/>
      <c r="AK160" s="122"/>
      <c r="AL160" s="122"/>
      <c r="AM160" s="122"/>
    </row>
    <row r="161" spans="1:39" ht="14.4">
      <c r="A161" s="259" t="s">
        <v>1501</v>
      </c>
      <c r="B161" s="259" t="s">
        <v>1797</v>
      </c>
      <c r="C161" s="367"/>
      <c r="D161" s="367"/>
      <c r="E161" s="323"/>
      <c r="F161" s="323"/>
      <c r="G161" s="746">
        <v>5750</v>
      </c>
      <c r="H161" s="122"/>
      <c r="I161" s="122"/>
      <c r="J161" s="122"/>
      <c r="K161" s="122"/>
      <c r="L161" s="122"/>
      <c r="M161" s="122"/>
      <c r="N161" s="122"/>
      <c r="O161" s="122"/>
      <c r="P161" s="122"/>
      <c r="Q161" s="122"/>
      <c r="R161" s="122"/>
      <c r="S161" s="122"/>
      <c r="T161" s="122"/>
      <c r="U161" s="122"/>
      <c r="V161" s="122"/>
      <c r="W161" s="122"/>
      <c r="X161" s="122"/>
      <c r="Y161" s="122"/>
      <c r="Z161" s="122"/>
      <c r="AA161" s="122"/>
      <c r="AB161" s="122"/>
      <c r="AC161" s="122"/>
      <c r="AD161" s="122"/>
      <c r="AE161" s="122"/>
      <c r="AF161" s="122"/>
      <c r="AG161" s="122"/>
      <c r="AH161" s="122"/>
      <c r="AI161" s="122"/>
      <c r="AJ161" s="122"/>
      <c r="AK161" s="122"/>
      <c r="AL161" s="122"/>
      <c r="AM161" s="122"/>
    </row>
    <row r="162" spans="1:39" ht="14.4">
      <c r="A162" s="259" t="s">
        <v>1502</v>
      </c>
      <c r="B162" s="188" t="s">
        <v>394</v>
      </c>
      <c r="C162" s="188"/>
      <c r="D162" s="188"/>
      <c r="E162" s="87"/>
      <c r="F162" s="87"/>
      <c r="G162" s="746">
        <v>5751</v>
      </c>
      <c r="H162" s="122"/>
      <c r="I162" s="122"/>
      <c r="J162" s="122"/>
      <c r="K162" s="122"/>
      <c r="L162" s="122"/>
      <c r="M162" s="122"/>
      <c r="N162" s="122"/>
      <c r="O162" s="122"/>
      <c r="P162" s="122"/>
      <c r="Q162" s="122"/>
      <c r="R162" s="122"/>
      <c r="S162" s="122"/>
      <c r="T162" s="122"/>
      <c r="U162" s="122"/>
      <c r="V162" s="122"/>
      <c r="W162" s="122"/>
      <c r="X162" s="122"/>
      <c r="Y162" s="122"/>
      <c r="Z162" s="122"/>
      <c r="AA162" s="122"/>
      <c r="AB162" s="122"/>
      <c r="AC162" s="122"/>
      <c r="AD162" s="122"/>
      <c r="AE162" s="122"/>
      <c r="AF162" s="122"/>
      <c r="AG162" s="122"/>
      <c r="AH162" s="122"/>
      <c r="AI162" s="122"/>
      <c r="AJ162" s="122"/>
      <c r="AK162" s="122"/>
      <c r="AL162" s="122"/>
      <c r="AM162" s="122"/>
    </row>
    <row r="163" spans="1:39" ht="14.4">
      <c r="A163" s="259" t="s">
        <v>1503</v>
      </c>
      <c r="B163" s="188" t="s">
        <v>431</v>
      </c>
      <c r="C163" s="367"/>
      <c r="D163" s="367"/>
      <c r="E163" s="87"/>
      <c r="F163" s="87"/>
      <c r="G163" s="746">
        <v>5752</v>
      </c>
      <c r="H163" s="122"/>
      <c r="I163" s="122"/>
      <c r="J163" s="122"/>
      <c r="K163" s="122"/>
      <c r="L163" s="122"/>
      <c r="M163" s="122"/>
      <c r="N163" s="122"/>
      <c r="O163" s="122"/>
      <c r="P163" s="122"/>
      <c r="Q163" s="122"/>
      <c r="R163" s="122"/>
      <c r="S163" s="122"/>
      <c r="T163" s="122"/>
      <c r="U163" s="122"/>
      <c r="V163" s="122"/>
      <c r="W163" s="122"/>
      <c r="X163" s="122"/>
      <c r="Y163" s="122"/>
      <c r="Z163" s="122"/>
      <c r="AA163" s="122"/>
      <c r="AB163" s="122"/>
      <c r="AC163" s="122"/>
      <c r="AD163" s="122"/>
      <c r="AE163" s="122"/>
      <c r="AF163" s="122"/>
      <c r="AG163" s="122"/>
      <c r="AH163" s="122"/>
      <c r="AI163" s="122"/>
      <c r="AJ163" s="122"/>
      <c r="AK163" s="122"/>
      <c r="AL163" s="122"/>
      <c r="AM163" s="122"/>
    </row>
    <row r="164" spans="1:39" ht="14.4">
      <c r="A164" s="259" t="s">
        <v>1504</v>
      </c>
      <c r="B164" s="188" t="s">
        <v>395</v>
      </c>
      <c r="C164" s="367"/>
      <c r="D164" s="367"/>
      <c r="E164" s="87"/>
      <c r="F164" s="87"/>
      <c r="G164" s="746">
        <v>5753</v>
      </c>
      <c r="H164" s="122"/>
      <c r="I164" s="122"/>
      <c r="J164" s="122"/>
      <c r="K164" s="122"/>
      <c r="L164" s="122"/>
      <c r="M164" s="122"/>
      <c r="N164" s="122"/>
      <c r="O164" s="122"/>
      <c r="P164" s="122"/>
      <c r="Q164" s="122"/>
      <c r="R164" s="122"/>
      <c r="S164" s="122"/>
      <c r="T164" s="122"/>
      <c r="U164" s="122"/>
      <c r="V164" s="122"/>
      <c r="W164" s="122"/>
      <c r="X164" s="122"/>
      <c r="Y164" s="122"/>
      <c r="Z164" s="122"/>
      <c r="AA164" s="122"/>
      <c r="AB164" s="122"/>
      <c r="AC164" s="122"/>
      <c r="AD164" s="122"/>
      <c r="AE164" s="122"/>
      <c r="AF164" s="122"/>
      <c r="AG164" s="122"/>
      <c r="AH164" s="122"/>
      <c r="AI164" s="122"/>
      <c r="AJ164" s="122"/>
      <c r="AK164" s="122"/>
      <c r="AL164" s="122"/>
      <c r="AM164" s="122"/>
    </row>
    <row r="165" spans="1:39" ht="14.4">
      <c r="A165" s="259" t="s">
        <v>1505</v>
      </c>
      <c r="B165" s="188" t="s">
        <v>396</v>
      </c>
      <c r="C165" s="188"/>
      <c r="D165" s="367"/>
      <c r="E165" s="87"/>
      <c r="F165" s="87"/>
      <c r="G165" s="746">
        <v>5754</v>
      </c>
      <c r="H165" s="122"/>
      <c r="I165" s="122"/>
      <c r="J165" s="122"/>
      <c r="K165" s="122"/>
      <c r="L165" s="122"/>
      <c r="M165" s="122"/>
      <c r="N165" s="122"/>
      <c r="O165" s="122"/>
      <c r="P165" s="122"/>
      <c r="Q165" s="122"/>
      <c r="R165" s="122"/>
      <c r="S165" s="122"/>
      <c r="T165" s="122"/>
      <c r="U165" s="122"/>
      <c r="V165" s="122"/>
      <c r="W165" s="122"/>
      <c r="X165" s="122"/>
      <c r="Y165" s="122"/>
      <c r="Z165" s="122"/>
      <c r="AA165" s="122"/>
      <c r="AB165" s="122"/>
      <c r="AC165" s="122"/>
      <c r="AD165" s="122"/>
      <c r="AE165" s="122"/>
      <c r="AF165" s="122"/>
      <c r="AG165" s="122"/>
      <c r="AH165" s="122"/>
      <c r="AI165" s="122"/>
      <c r="AJ165" s="122"/>
      <c r="AK165" s="122"/>
      <c r="AL165" s="122"/>
      <c r="AM165" s="122"/>
    </row>
    <row r="166" spans="1:39" ht="14.4">
      <c r="A166" s="259" t="s">
        <v>1506</v>
      </c>
      <c r="B166" s="188" t="s">
        <v>397</v>
      </c>
      <c r="C166" s="367"/>
      <c r="D166" s="367"/>
      <c r="E166" s="87"/>
      <c r="F166" s="87"/>
      <c r="G166" s="746">
        <v>5755</v>
      </c>
      <c r="H166" s="122"/>
      <c r="I166" s="122"/>
      <c r="J166" s="122"/>
      <c r="K166" s="122"/>
      <c r="L166" s="122"/>
      <c r="M166" s="122"/>
      <c r="N166" s="122"/>
      <c r="O166" s="122"/>
      <c r="P166" s="122"/>
      <c r="Q166" s="122"/>
      <c r="R166" s="122"/>
      <c r="S166" s="122"/>
      <c r="T166" s="122"/>
      <c r="U166" s="122"/>
      <c r="V166" s="122"/>
      <c r="W166" s="122"/>
      <c r="X166" s="122"/>
      <c r="Y166" s="122"/>
      <c r="Z166" s="122"/>
      <c r="AA166" s="122"/>
      <c r="AB166" s="122"/>
      <c r="AC166" s="122"/>
      <c r="AD166" s="122"/>
      <c r="AE166" s="122"/>
      <c r="AF166" s="122"/>
      <c r="AG166" s="122"/>
      <c r="AH166" s="122"/>
      <c r="AI166" s="122"/>
      <c r="AJ166" s="122"/>
      <c r="AK166" s="122"/>
      <c r="AL166" s="122"/>
      <c r="AM166" s="122"/>
    </row>
    <row r="167" spans="1:39" ht="15" thickBot="1">
      <c r="A167" s="373"/>
      <c r="B167" s="844" t="s">
        <v>74</v>
      </c>
      <c r="C167" s="844"/>
      <c r="D167" s="367"/>
      <c r="E167" s="264">
        <f>SUM(E162:E166)</f>
        <v>0</v>
      </c>
      <c r="F167" s="264">
        <f>SUM(F162:F166)</f>
        <v>0</v>
      </c>
      <c r="G167" s="746"/>
      <c r="H167" s="122"/>
      <c r="I167" s="122"/>
      <c r="J167" s="122"/>
      <c r="K167" s="122"/>
      <c r="L167" s="122"/>
      <c r="M167" s="122"/>
      <c r="N167" s="122"/>
      <c r="O167" s="122"/>
      <c r="P167" s="122"/>
      <c r="Q167" s="122"/>
      <c r="R167" s="122"/>
      <c r="S167" s="122"/>
      <c r="T167" s="122"/>
      <c r="U167" s="122"/>
      <c r="V167" s="122"/>
      <c r="W167" s="122"/>
      <c r="X167" s="122"/>
      <c r="Y167" s="122"/>
      <c r="Z167" s="122"/>
      <c r="AA167" s="122"/>
      <c r="AB167" s="122"/>
      <c r="AC167" s="122"/>
      <c r="AD167" s="122"/>
      <c r="AE167" s="122"/>
      <c r="AF167" s="122"/>
      <c r="AG167" s="122"/>
      <c r="AH167" s="122"/>
      <c r="AI167" s="122"/>
      <c r="AJ167" s="122"/>
      <c r="AK167" s="122"/>
      <c r="AL167" s="122"/>
      <c r="AM167" s="122"/>
    </row>
    <row r="168" spans="1:39" ht="15" thickTop="1">
      <c r="A168" s="259" t="s">
        <v>1507</v>
      </c>
      <c r="B168" s="259" t="s">
        <v>587</v>
      </c>
      <c r="C168" s="188"/>
      <c r="D168" s="188"/>
      <c r="E168" s="323"/>
      <c r="F168" s="323"/>
      <c r="G168" s="746"/>
      <c r="H168" s="122"/>
      <c r="I168" s="122"/>
      <c r="J168" s="122"/>
      <c r="K168" s="122"/>
      <c r="L168" s="122"/>
      <c r="M168" s="122"/>
      <c r="N168" s="122"/>
      <c r="O168" s="122"/>
      <c r="P168" s="122"/>
      <c r="Q168" s="122"/>
      <c r="R168" s="122"/>
      <c r="S168" s="122"/>
      <c r="T168" s="122"/>
      <c r="U168" s="122"/>
      <c r="V168" s="122"/>
      <c r="W168" s="122"/>
      <c r="X168" s="122"/>
      <c r="Y168" s="122"/>
      <c r="Z168" s="122"/>
      <c r="AA168" s="122"/>
      <c r="AB168" s="122"/>
      <c r="AC168" s="122"/>
      <c r="AD168" s="122"/>
      <c r="AE168" s="122"/>
      <c r="AF168" s="122"/>
      <c r="AG168" s="122"/>
      <c r="AH168" s="122"/>
      <c r="AI168" s="122"/>
      <c r="AJ168" s="122"/>
      <c r="AK168" s="122"/>
      <c r="AL168" s="122"/>
      <c r="AM168" s="122"/>
    </row>
    <row r="169" spans="1:39" ht="14.4">
      <c r="A169" s="259" t="s">
        <v>1508</v>
      </c>
      <c r="B169" s="188" t="s">
        <v>365</v>
      </c>
      <c r="C169" s="188"/>
      <c r="D169" s="188"/>
      <c r="E169" s="87"/>
      <c r="F169" s="87"/>
      <c r="G169" s="746"/>
      <c r="H169" s="122"/>
      <c r="I169" s="122"/>
      <c r="J169" s="122"/>
      <c r="K169" s="122"/>
      <c r="L169" s="122"/>
      <c r="M169" s="122"/>
      <c r="N169" s="122"/>
      <c r="O169" s="122"/>
      <c r="P169" s="122"/>
      <c r="Q169" s="122"/>
      <c r="R169" s="122"/>
      <c r="S169" s="122"/>
      <c r="T169" s="122"/>
      <c r="U169" s="122"/>
      <c r="V169" s="122"/>
      <c r="W169" s="122"/>
      <c r="X169" s="122"/>
      <c r="Y169" s="122"/>
      <c r="Z169" s="122"/>
      <c r="AA169" s="122"/>
      <c r="AB169" s="122"/>
      <c r="AC169" s="122"/>
      <c r="AD169" s="122"/>
      <c r="AE169" s="122"/>
      <c r="AF169" s="122"/>
      <c r="AG169" s="122"/>
      <c r="AH169" s="122"/>
      <c r="AI169" s="122"/>
      <c r="AJ169" s="122"/>
      <c r="AK169" s="122"/>
      <c r="AL169" s="122"/>
      <c r="AM169" s="122"/>
    </row>
    <row r="170" spans="1:39" ht="14.4">
      <c r="A170" s="259" t="s">
        <v>1509</v>
      </c>
      <c r="B170" s="188" t="s">
        <v>398</v>
      </c>
      <c r="C170" s="188"/>
      <c r="D170" s="188"/>
      <c r="E170" s="87"/>
      <c r="F170" s="87"/>
      <c r="G170" s="746">
        <v>5801</v>
      </c>
      <c r="H170" s="122"/>
      <c r="I170" s="122"/>
      <c r="J170" s="122"/>
      <c r="K170" s="122"/>
      <c r="L170" s="122"/>
      <c r="M170" s="122"/>
      <c r="N170" s="122"/>
      <c r="O170" s="122"/>
      <c r="P170" s="122"/>
      <c r="Q170" s="122"/>
      <c r="R170" s="122"/>
      <c r="S170" s="122"/>
      <c r="T170" s="122"/>
      <c r="U170" s="122"/>
      <c r="V170" s="122"/>
      <c r="W170" s="122"/>
      <c r="X170" s="122"/>
      <c r="Y170" s="122"/>
      <c r="Z170" s="122"/>
      <c r="AA170" s="122"/>
      <c r="AB170" s="122"/>
      <c r="AC170" s="122"/>
      <c r="AD170" s="122"/>
      <c r="AE170" s="122"/>
      <c r="AF170" s="122"/>
      <c r="AG170" s="122"/>
      <c r="AH170" s="122"/>
      <c r="AI170" s="122"/>
      <c r="AJ170" s="122"/>
      <c r="AK170" s="122"/>
      <c r="AL170" s="122"/>
      <c r="AM170" s="122"/>
    </row>
    <row r="171" spans="1:39" ht="14.4">
      <c r="A171" s="259" t="s">
        <v>1510</v>
      </c>
      <c r="B171" s="188" t="s">
        <v>1815</v>
      </c>
      <c r="C171" s="188"/>
      <c r="D171" s="188"/>
      <c r="E171" s="87"/>
      <c r="F171" s="87"/>
      <c r="G171" s="746">
        <v>5805</v>
      </c>
      <c r="H171" s="122"/>
      <c r="I171" s="122"/>
      <c r="J171" s="122"/>
      <c r="K171" s="122"/>
      <c r="L171" s="122"/>
      <c r="M171" s="122"/>
      <c r="N171" s="122"/>
      <c r="O171" s="122"/>
      <c r="P171" s="122"/>
      <c r="Q171" s="122"/>
      <c r="R171" s="122"/>
      <c r="S171" s="122"/>
      <c r="T171" s="122"/>
      <c r="U171" s="122"/>
      <c r="V171" s="122"/>
      <c r="W171" s="122"/>
      <c r="X171" s="122"/>
      <c r="Y171" s="122"/>
      <c r="Z171" s="122"/>
      <c r="AA171" s="122"/>
      <c r="AB171" s="122"/>
      <c r="AC171" s="122"/>
      <c r="AD171" s="122"/>
      <c r="AE171" s="122"/>
      <c r="AF171" s="122"/>
      <c r="AG171" s="122"/>
      <c r="AH171" s="122"/>
      <c r="AI171" s="122"/>
      <c r="AJ171" s="122"/>
      <c r="AK171" s="122"/>
      <c r="AL171" s="122"/>
      <c r="AM171" s="122"/>
    </row>
    <row r="172" spans="1:39" ht="15" thickBot="1">
      <c r="A172" s="373"/>
      <c r="B172" s="844" t="s">
        <v>74</v>
      </c>
      <c r="C172" s="844"/>
      <c r="D172" s="372"/>
      <c r="E172" s="264">
        <f>SUM(E169:E171)</f>
        <v>0</v>
      </c>
      <c r="F172" s="264">
        <f>SUM(F169:F171)</f>
        <v>0</v>
      </c>
      <c r="G172" s="746"/>
      <c r="H172" s="122"/>
      <c r="I172" s="122"/>
      <c r="J172" s="122"/>
      <c r="K172" s="122"/>
      <c r="L172" s="122"/>
      <c r="M172" s="122"/>
      <c r="N172" s="122"/>
      <c r="O172" s="122"/>
      <c r="P172" s="122"/>
      <c r="Q172" s="122"/>
      <c r="R172" s="122"/>
      <c r="S172" s="122"/>
      <c r="T172" s="122"/>
      <c r="U172" s="122"/>
      <c r="V172" s="122"/>
      <c r="W172" s="122"/>
      <c r="X172" s="122"/>
      <c r="Y172" s="122"/>
      <c r="Z172" s="122"/>
      <c r="AA172" s="122"/>
      <c r="AB172" s="122"/>
      <c r="AC172" s="122"/>
      <c r="AD172" s="122"/>
      <c r="AE172" s="122"/>
      <c r="AF172" s="122"/>
      <c r="AG172" s="122"/>
      <c r="AH172" s="122"/>
      <c r="AI172" s="122"/>
      <c r="AJ172" s="122"/>
      <c r="AK172" s="122"/>
      <c r="AL172" s="122"/>
      <c r="AM172" s="122"/>
    </row>
    <row r="173" spans="1:39" ht="15" thickTop="1">
      <c r="A173" s="373"/>
      <c r="B173" s="408"/>
      <c r="C173" s="408"/>
      <c r="D173" s="408"/>
      <c r="E173" s="195"/>
      <c r="F173" s="195"/>
      <c r="G173" s="746"/>
      <c r="H173" s="122"/>
      <c r="I173" s="122"/>
      <c r="J173" s="122"/>
      <c r="K173" s="122"/>
      <c r="L173" s="122"/>
      <c r="M173" s="122"/>
      <c r="N173" s="122"/>
      <c r="O173" s="122"/>
      <c r="P173" s="122"/>
      <c r="Q173" s="122"/>
      <c r="R173" s="122"/>
      <c r="S173" s="122"/>
      <c r="T173" s="122"/>
      <c r="U173" s="122"/>
      <c r="V173" s="122"/>
      <c r="W173" s="122"/>
      <c r="X173" s="122"/>
      <c r="Y173" s="122"/>
      <c r="Z173" s="122"/>
      <c r="AA173" s="122"/>
      <c r="AB173" s="122"/>
      <c r="AC173" s="122"/>
      <c r="AD173" s="122"/>
      <c r="AE173" s="122"/>
      <c r="AF173" s="122"/>
      <c r="AG173" s="122"/>
      <c r="AH173" s="122"/>
      <c r="AI173" s="122"/>
      <c r="AJ173" s="122"/>
      <c r="AK173" s="122"/>
      <c r="AL173" s="122"/>
      <c r="AM173" s="122"/>
    </row>
    <row r="174" spans="1:39" ht="15" thickBot="1">
      <c r="A174" s="383"/>
      <c r="B174" s="849" t="s">
        <v>20</v>
      </c>
      <c r="C174" s="850"/>
      <c r="D174" s="409"/>
      <c r="E174" s="215">
        <f>E172+E167</f>
        <v>0</v>
      </c>
      <c r="F174" s="215">
        <f>F172+F167</f>
        <v>0</v>
      </c>
      <c r="G174" s="746"/>
      <c r="H174" s="122"/>
      <c r="I174" s="122"/>
      <c r="J174" s="122"/>
      <c r="K174" s="122"/>
      <c r="L174" s="122"/>
      <c r="M174" s="122"/>
      <c r="N174" s="122"/>
      <c r="O174" s="122"/>
      <c r="P174" s="122"/>
      <c r="Q174" s="122"/>
      <c r="R174" s="122"/>
      <c r="S174" s="122"/>
      <c r="T174" s="122"/>
      <c r="U174" s="122"/>
      <c r="V174" s="122"/>
      <c r="W174" s="122"/>
      <c r="X174" s="122"/>
      <c r="Y174" s="122"/>
      <c r="Z174" s="122"/>
      <c r="AA174" s="122"/>
      <c r="AB174" s="122"/>
      <c r="AC174" s="122"/>
      <c r="AD174" s="122"/>
      <c r="AE174" s="122"/>
      <c r="AF174" s="122"/>
      <c r="AG174" s="122"/>
      <c r="AH174" s="122"/>
      <c r="AI174" s="122"/>
      <c r="AJ174" s="122"/>
      <c r="AK174" s="122"/>
      <c r="AL174" s="122"/>
      <c r="AM174" s="122"/>
    </row>
    <row r="175" spans="1:39" ht="15" thickTop="1">
      <c r="A175" s="832" t="s">
        <v>1911</v>
      </c>
      <c r="B175" s="833"/>
      <c r="C175" s="834"/>
      <c r="D175" s="364" t="s">
        <v>1535</v>
      </c>
      <c r="E175" s="195"/>
      <c r="F175" s="195"/>
      <c r="G175" s="746"/>
      <c r="H175" s="122"/>
      <c r="I175" s="122"/>
      <c r="J175" s="122"/>
      <c r="K175" s="122"/>
      <c r="L175" s="122"/>
      <c r="M175" s="122"/>
      <c r="N175" s="122"/>
      <c r="O175" s="122"/>
      <c r="P175" s="122"/>
      <c r="Q175" s="122"/>
      <c r="R175" s="122"/>
      <c r="S175" s="122"/>
      <c r="T175" s="122"/>
      <c r="U175" s="122"/>
      <c r="V175" s="122"/>
      <c r="W175" s="122"/>
      <c r="X175" s="122"/>
      <c r="Y175" s="122"/>
      <c r="Z175" s="122"/>
      <c r="AA175" s="122"/>
      <c r="AB175" s="122"/>
      <c r="AC175" s="122"/>
      <c r="AD175" s="122"/>
      <c r="AE175" s="122"/>
      <c r="AF175" s="122"/>
      <c r="AG175" s="122"/>
      <c r="AH175" s="122"/>
      <c r="AI175" s="122"/>
      <c r="AJ175" s="122"/>
      <c r="AK175" s="122"/>
      <c r="AL175" s="122"/>
      <c r="AM175" s="122"/>
    </row>
    <row r="176" spans="1:39" ht="14.4">
      <c r="A176" s="259" t="s">
        <v>1912</v>
      </c>
      <c r="B176" s="259" t="s">
        <v>10</v>
      </c>
      <c r="C176" s="188"/>
      <c r="D176" s="188"/>
      <c r="E176" s="323"/>
      <c r="F176" s="323"/>
      <c r="G176" s="746"/>
      <c r="L176" s="122"/>
      <c r="M176" s="122"/>
      <c r="N176" s="122"/>
      <c r="O176" s="122"/>
      <c r="P176" s="122"/>
      <c r="Q176" s="122"/>
      <c r="R176" s="122"/>
      <c r="S176" s="122"/>
      <c r="T176" s="122"/>
      <c r="U176" s="122"/>
      <c r="V176" s="122"/>
      <c r="W176" s="122"/>
      <c r="X176" s="122"/>
      <c r="Y176" s="122"/>
      <c r="Z176" s="122"/>
      <c r="AA176" s="122"/>
      <c r="AB176" s="122"/>
      <c r="AC176" s="122"/>
      <c r="AD176" s="122"/>
      <c r="AE176" s="122"/>
      <c r="AF176" s="122"/>
      <c r="AG176" s="122"/>
      <c r="AH176" s="122"/>
      <c r="AI176" s="122"/>
      <c r="AJ176" s="122"/>
      <c r="AK176" s="122"/>
      <c r="AL176" s="122"/>
      <c r="AM176" s="122"/>
    </row>
    <row r="177" spans="1:39" ht="14.4">
      <c r="A177" s="259" t="s">
        <v>1913</v>
      </c>
      <c r="B177" s="188" t="s">
        <v>1003</v>
      </c>
      <c r="C177" s="188"/>
      <c r="D177" s="188"/>
      <c r="E177" s="87"/>
      <c r="F177" s="87"/>
      <c r="G177" s="746">
        <v>5901</v>
      </c>
      <c r="L177" s="122"/>
      <c r="M177" s="122"/>
      <c r="N177" s="122"/>
      <c r="O177" s="122"/>
      <c r="P177" s="122"/>
      <c r="Q177" s="122"/>
      <c r="R177" s="122"/>
      <c r="S177" s="122"/>
      <c r="T177" s="122"/>
      <c r="U177" s="122"/>
      <c r="V177" s="122"/>
      <c r="W177" s="122"/>
      <c r="X177" s="122"/>
      <c r="Y177" s="122"/>
      <c r="Z177" s="122"/>
      <c r="AA177" s="122"/>
      <c r="AB177" s="122"/>
      <c r="AC177" s="122"/>
      <c r="AD177" s="122"/>
      <c r="AE177" s="122"/>
      <c r="AF177" s="122"/>
      <c r="AG177" s="122"/>
      <c r="AH177" s="122"/>
      <c r="AI177" s="122"/>
      <c r="AJ177" s="122"/>
      <c r="AK177" s="122"/>
      <c r="AL177" s="122"/>
      <c r="AM177" s="122"/>
    </row>
    <row r="178" spans="1:39" ht="14.4">
      <c r="A178" s="259" t="s">
        <v>1914</v>
      </c>
      <c r="B178" s="188" t="s">
        <v>402</v>
      </c>
      <c r="C178" s="188"/>
      <c r="D178" s="188"/>
      <c r="E178" s="87"/>
      <c r="F178" s="87"/>
      <c r="G178" s="746"/>
      <c r="L178" s="122"/>
      <c r="M178" s="122"/>
      <c r="N178" s="122"/>
      <c r="O178" s="122"/>
      <c r="P178" s="122"/>
      <c r="Q178" s="122"/>
      <c r="R178" s="122"/>
      <c r="S178" s="122"/>
      <c r="T178" s="122"/>
      <c r="U178" s="122"/>
      <c r="V178" s="122"/>
      <c r="W178" s="122"/>
      <c r="X178" s="122"/>
      <c r="Y178" s="122"/>
      <c r="Z178" s="122"/>
      <c r="AA178" s="122"/>
      <c r="AB178" s="122"/>
      <c r="AC178" s="122"/>
      <c r="AD178" s="122"/>
      <c r="AE178" s="122"/>
      <c r="AF178" s="122"/>
      <c r="AG178" s="122"/>
      <c r="AH178" s="122"/>
      <c r="AI178" s="122"/>
      <c r="AJ178" s="122"/>
      <c r="AK178" s="122"/>
      <c r="AL178" s="122"/>
      <c r="AM178" s="122"/>
    </row>
    <row r="179" spans="1:39" ht="14.4">
      <c r="A179" s="259" t="s">
        <v>1915</v>
      </c>
      <c r="B179" s="188"/>
      <c r="C179" s="188" t="s">
        <v>1004</v>
      </c>
      <c r="D179" s="188"/>
      <c r="E179" s="87"/>
      <c r="F179" s="87"/>
      <c r="G179" s="746"/>
      <c r="L179" s="122"/>
      <c r="M179" s="122"/>
      <c r="N179" s="122"/>
      <c r="O179" s="122"/>
      <c r="P179" s="122"/>
      <c r="Q179" s="122"/>
      <c r="R179" s="122"/>
      <c r="S179" s="122"/>
      <c r="T179" s="122"/>
      <c r="U179" s="122"/>
      <c r="V179" s="122"/>
      <c r="W179" s="122"/>
      <c r="X179" s="122"/>
      <c r="Y179" s="122"/>
      <c r="Z179" s="122"/>
      <c r="AA179" s="122"/>
      <c r="AB179" s="122"/>
      <c r="AC179" s="122"/>
      <c r="AD179" s="122"/>
      <c r="AE179" s="122"/>
      <c r="AF179" s="122"/>
      <c r="AG179" s="122"/>
      <c r="AH179" s="122"/>
      <c r="AI179" s="122"/>
      <c r="AJ179" s="122"/>
      <c r="AK179" s="122"/>
      <c r="AL179" s="122"/>
      <c r="AM179" s="122"/>
    </row>
    <row r="180" spans="1:39" ht="14.4">
      <c r="A180" s="259" t="s">
        <v>1916</v>
      </c>
      <c r="B180" s="188"/>
      <c r="C180" s="188" t="s">
        <v>468</v>
      </c>
      <c r="D180" s="188"/>
      <c r="E180" s="87"/>
      <c r="F180" s="87"/>
      <c r="G180" s="746"/>
      <c r="L180" s="122"/>
      <c r="M180" s="122"/>
      <c r="N180" s="122"/>
      <c r="O180" s="122"/>
      <c r="P180" s="122"/>
      <c r="Q180" s="122"/>
      <c r="R180" s="122"/>
      <c r="S180" s="122"/>
      <c r="T180" s="122"/>
      <c r="U180" s="122"/>
      <c r="V180" s="122"/>
      <c r="W180" s="122"/>
      <c r="X180" s="122"/>
      <c r="Y180" s="122"/>
      <c r="Z180" s="122"/>
      <c r="AA180" s="122"/>
      <c r="AB180" s="122"/>
      <c r="AC180" s="122"/>
      <c r="AD180" s="122"/>
      <c r="AE180" s="122"/>
      <c r="AF180" s="122"/>
      <c r="AG180" s="122"/>
      <c r="AH180" s="122"/>
      <c r="AI180" s="122"/>
      <c r="AJ180" s="122"/>
      <c r="AK180" s="122"/>
      <c r="AL180" s="122"/>
      <c r="AM180" s="122"/>
    </row>
    <row r="181" spans="1:39" ht="14.4">
      <c r="A181" s="259" t="s">
        <v>1917</v>
      </c>
      <c r="B181" s="188"/>
      <c r="C181" s="188" t="s">
        <v>472</v>
      </c>
      <c r="D181" s="188"/>
      <c r="E181" s="87"/>
      <c r="F181" s="87"/>
      <c r="G181" s="746"/>
      <c r="L181" s="122"/>
      <c r="M181" s="122"/>
      <c r="N181" s="122"/>
      <c r="O181" s="122"/>
      <c r="P181" s="122"/>
      <c r="Q181" s="122"/>
      <c r="R181" s="122"/>
      <c r="S181" s="122"/>
      <c r="T181" s="122"/>
      <c r="U181" s="122"/>
      <c r="V181" s="122"/>
      <c r="W181" s="122"/>
      <c r="X181" s="122"/>
      <c r="Y181" s="122"/>
      <c r="Z181" s="122"/>
      <c r="AA181" s="122"/>
      <c r="AB181" s="122"/>
      <c r="AC181" s="122"/>
      <c r="AD181" s="122"/>
      <c r="AE181" s="122"/>
      <c r="AF181" s="122"/>
      <c r="AG181" s="122"/>
      <c r="AH181" s="122"/>
      <c r="AI181" s="122"/>
      <c r="AJ181" s="122"/>
      <c r="AK181" s="122"/>
      <c r="AL181" s="122"/>
      <c r="AM181" s="122"/>
    </row>
    <row r="182" spans="1:39" ht="14.4">
      <c r="A182" s="259" t="s">
        <v>1918</v>
      </c>
      <c r="B182" s="188"/>
      <c r="C182" s="188" t="s">
        <v>469</v>
      </c>
      <c r="D182" s="188"/>
      <c r="E182" s="87"/>
      <c r="F182" s="87"/>
      <c r="G182" s="746"/>
      <c r="L182" s="122"/>
      <c r="M182" s="122"/>
      <c r="N182" s="122"/>
      <c r="O182" s="122"/>
      <c r="P182" s="122"/>
      <c r="Q182" s="122"/>
      <c r="R182" s="122"/>
      <c r="S182" s="122"/>
      <c r="T182" s="122"/>
      <c r="U182" s="122"/>
      <c r="V182" s="122"/>
      <c r="W182" s="122"/>
      <c r="X182" s="122"/>
      <c r="Y182" s="122"/>
      <c r="Z182" s="122"/>
      <c r="AA182" s="122"/>
      <c r="AB182" s="122"/>
      <c r="AC182" s="122"/>
      <c r="AD182" s="122"/>
      <c r="AE182" s="122"/>
      <c r="AF182" s="122"/>
      <c r="AG182" s="122"/>
      <c r="AH182" s="122"/>
      <c r="AI182" s="122"/>
      <c r="AJ182" s="122"/>
      <c r="AK182" s="122"/>
      <c r="AL182" s="122"/>
      <c r="AM182" s="122"/>
    </row>
    <row r="183" spans="1:39" ht="14.4">
      <c r="A183" s="259" t="s">
        <v>1919</v>
      </c>
      <c r="B183" s="188"/>
      <c r="C183" s="188" t="s">
        <v>470</v>
      </c>
      <c r="D183" s="188"/>
      <c r="E183" s="87"/>
      <c r="F183" s="87"/>
      <c r="G183" s="746"/>
      <c r="L183" s="122"/>
      <c r="M183" s="122"/>
      <c r="N183" s="122"/>
      <c r="O183" s="122"/>
      <c r="P183" s="122"/>
      <c r="Q183" s="122"/>
      <c r="R183" s="122"/>
      <c r="S183" s="122"/>
      <c r="T183" s="122"/>
      <c r="U183" s="122"/>
      <c r="V183" s="122"/>
      <c r="W183" s="122"/>
      <c r="X183" s="122"/>
      <c r="Y183" s="122"/>
      <c r="Z183" s="122"/>
      <c r="AA183" s="122"/>
      <c r="AB183" s="122"/>
      <c r="AC183" s="122"/>
      <c r="AD183" s="122"/>
      <c r="AE183" s="122"/>
      <c r="AF183" s="122"/>
      <c r="AG183" s="122"/>
      <c r="AH183" s="122"/>
      <c r="AI183" s="122"/>
      <c r="AJ183" s="122"/>
      <c r="AK183" s="122"/>
      <c r="AL183" s="122"/>
      <c r="AM183" s="122"/>
    </row>
    <row r="184" spans="1:39" ht="14.4">
      <c r="A184" s="259" t="s">
        <v>1920</v>
      </c>
      <c r="B184" s="188"/>
      <c r="C184" s="188" t="s">
        <v>471</v>
      </c>
      <c r="D184" s="188"/>
      <c r="E184" s="87"/>
      <c r="F184" s="87"/>
      <c r="G184" s="746"/>
      <c r="L184" s="122"/>
      <c r="M184" s="122"/>
      <c r="N184" s="122"/>
      <c r="O184" s="122"/>
      <c r="P184" s="122"/>
      <c r="Q184" s="122"/>
      <c r="R184" s="122"/>
      <c r="S184" s="122"/>
      <c r="T184" s="122"/>
      <c r="U184" s="122"/>
      <c r="V184" s="122"/>
      <c r="W184" s="122"/>
      <c r="X184" s="122"/>
      <c r="Y184" s="122"/>
      <c r="Z184" s="122"/>
      <c r="AA184" s="122"/>
      <c r="AB184" s="122"/>
      <c r="AC184" s="122"/>
      <c r="AD184" s="122"/>
      <c r="AE184" s="122"/>
      <c r="AF184" s="122"/>
      <c r="AG184" s="122"/>
      <c r="AH184" s="122"/>
      <c r="AI184" s="122"/>
      <c r="AJ184" s="122"/>
      <c r="AK184" s="122"/>
      <c r="AL184" s="122"/>
      <c r="AM184" s="122"/>
    </row>
    <row r="185" spans="1:39" ht="14.4">
      <c r="A185" s="259" t="s">
        <v>1921</v>
      </c>
      <c r="B185" s="188" t="s">
        <v>1002</v>
      </c>
      <c r="C185" s="188"/>
      <c r="D185" s="188"/>
      <c r="E185" s="87"/>
      <c r="F185" s="87"/>
      <c r="G185" s="746"/>
      <c r="L185" s="122"/>
      <c r="M185" s="122"/>
      <c r="N185" s="122"/>
      <c r="O185" s="122"/>
      <c r="P185" s="122"/>
      <c r="Q185" s="122"/>
      <c r="R185" s="122"/>
      <c r="S185" s="122"/>
      <c r="T185" s="122"/>
      <c r="U185" s="122"/>
      <c r="V185" s="122"/>
      <c r="W185" s="122"/>
      <c r="X185" s="122"/>
      <c r="Y185" s="122"/>
      <c r="Z185" s="122"/>
      <c r="AA185" s="122"/>
      <c r="AB185" s="122"/>
      <c r="AC185" s="122"/>
      <c r="AD185" s="122"/>
      <c r="AE185" s="122"/>
      <c r="AF185" s="122"/>
      <c r="AG185" s="122"/>
      <c r="AH185" s="122"/>
      <c r="AI185" s="122"/>
      <c r="AJ185" s="122"/>
      <c r="AK185" s="122"/>
      <c r="AL185" s="122"/>
      <c r="AM185" s="122"/>
    </row>
    <row r="186" spans="1:39" ht="14.4">
      <c r="A186" s="259" t="s">
        <v>1922</v>
      </c>
      <c r="B186" s="188" t="s">
        <v>683</v>
      </c>
      <c r="C186" s="188"/>
      <c r="D186" s="188"/>
      <c r="E186" s="87"/>
      <c r="F186" s="87"/>
      <c r="G186" s="746">
        <v>5823</v>
      </c>
    </row>
    <row r="187" spans="1:39" ht="14.4">
      <c r="A187" s="259" t="s">
        <v>1923</v>
      </c>
      <c r="B187" s="188" t="s">
        <v>684</v>
      </c>
      <c r="C187" s="188"/>
      <c r="D187" s="748"/>
      <c r="E187" s="87"/>
      <c r="F187" s="87"/>
      <c r="G187" s="746"/>
    </row>
    <row r="188" spans="1:39" ht="15" thickBot="1">
      <c r="A188" s="460"/>
      <c r="B188" s="842" t="s">
        <v>74</v>
      </c>
      <c r="C188" s="842"/>
      <c r="D188" s="748"/>
      <c r="E188" s="265">
        <f>SUM(E177:E187)</f>
        <v>0</v>
      </c>
      <c r="F188" s="264">
        <f>SUM(F177:F187)</f>
        <v>0</v>
      </c>
      <c r="G188" s="746"/>
    </row>
    <row r="189" spans="1:39" ht="15" thickTop="1">
      <c r="A189" s="259" t="s">
        <v>1924</v>
      </c>
      <c r="B189" s="259" t="s">
        <v>1792</v>
      </c>
      <c r="C189" s="377"/>
      <c r="D189" s="377"/>
      <c r="E189" s="323"/>
      <c r="F189" s="323"/>
      <c r="G189" s="746"/>
    </row>
    <row r="190" spans="1:39" ht="14.4">
      <c r="A190" s="259" t="s">
        <v>1925</v>
      </c>
      <c r="B190" s="366">
        <v>1</v>
      </c>
      <c r="C190" s="377"/>
      <c r="D190" s="377"/>
      <c r="E190" s="87"/>
      <c r="F190" s="87"/>
      <c r="G190" s="746"/>
    </row>
    <row r="191" spans="1:39" ht="14.4">
      <c r="A191" s="259" t="s">
        <v>1926</v>
      </c>
      <c r="B191" s="366">
        <v>2</v>
      </c>
      <c r="C191" s="377"/>
      <c r="D191" s="377"/>
      <c r="E191" s="87"/>
      <c r="F191" s="87"/>
      <c r="G191" s="746"/>
    </row>
    <row r="192" spans="1:39" ht="14.4">
      <c r="A192" s="259" t="s">
        <v>1927</v>
      </c>
      <c r="B192" s="366">
        <v>3</v>
      </c>
      <c r="C192" s="377"/>
      <c r="D192" s="377"/>
      <c r="E192" s="87"/>
      <c r="F192" s="87"/>
      <c r="G192" s="746"/>
    </row>
    <row r="193" spans="1:8" ht="15" thickBot="1">
      <c r="A193" s="460"/>
      <c r="B193" s="842" t="s">
        <v>74</v>
      </c>
      <c r="C193" s="842"/>
      <c r="D193" s="382"/>
      <c r="E193" s="264">
        <f>SUM(E190:E192)</f>
        <v>0</v>
      </c>
      <c r="F193" s="264">
        <f>SUM(F190:F192)</f>
        <v>0</v>
      </c>
      <c r="G193" s="746"/>
    </row>
    <row r="194" spans="1:8" ht="15.65" thickTop="1" thickBot="1">
      <c r="A194" s="514"/>
      <c r="B194" s="843" t="s">
        <v>20</v>
      </c>
      <c r="C194" s="843"/>
      <c r="D194" s="515"/>
      <c r="E194" s="264">
        <f>E188+E193</f>
        <v>0</v>
      </c>
      <c r="F194" s="264">
        <f>F188+F193</f>
        <v>0</v>
      </c>
      <c r="G194" s="746"/>
    </row>
    <row r="195" spans="1:8" ht="15" thickTop="1">
      <c r="A195" s="260" t="s">
        <v>1814</v>
      </c>
      <c r="B195" s="516"/>
      <c r="C195" s="516"/>
      <c r="D195" s="516"/>
      <c r="E195" s="323"/>
      <c r="F195" s="323"/>
      <c r="G195" s="746"/>
    </row>
    <row r="196" spans="1:8" ht="14.4">
      <c r="A196" s="260" t="s">
        <v>1511</v>
      </c>
      <c r="B196" s="367" t="s">
        <v>391</v>
      </c>
      <c r="D196" s="516"/>
      <c r="E196" s="323"/>
      <c r="F196" s="323"/>
      <c r="G196" s="746"/>
      <c r="H196" s="212"/>
    </row>
    <row r="197" spans="1:8" ht="14.4">
      <c r="A197" s="666"/>
      <c r="B197" s="517">
        <v>1</v>
      </c>
      <c r="C197" s="516"/>
      <c r="D197" s="516"/>
      <c r="E197" s="8"/>
      <c r="F197" s="8"/>
      <c r="G197" s="746"/>
    </row>
    <row r="198" spans="1:8" ht="14.4">
      <c r="A198" s="666"/>
      <c r="B198" s="517">
        <v>2</v>
      </c>
      <c r="C198" s="516"/>
      <c r="D198" s="516"/>
      <c r="E198" s="8"/>
      <c r="F198" s="8"/>
      <c r="G198" s="746"/>
    </row>
    <row r="199" spans="1:8" ht="14.4">
      <c r="A199" s="666"/>
      <c r="B199" s="517">
        <v>3</v>
      </c>
      <c r="C199" s="516"/>
      <c r="D199" s="516"/>
      <c r="E199" s="8"/>
      <c r="F199" s="8"/>
      <c r="G199" s="746"/>
    </row>
    <row r="200" spans="1:8" ht="15" thickBot="1">
      <c r="A200" s="514"/>
      <c r="B200" s="843" t="s">
        <v>20</v>
      </c>
      <c r="C200" s="843"/>
      <c r="D200" s="515"/>
      <c r="E200" s="265">
        <f>SUM(E197:E199)</f>
        <v>0</v>
      </c>
      <c r="F200" s="264">
        <f>SUM(F197:F199)</f>
        <v>0</v>
      </c>
      <c r="G200" s="746"/>
    </row>
    <row r="201" spans="1:8" ht="15" thickTop="1">
      <c r="A201" s="259" t="s">
        <v>1512</v>
      </c>
      <c r="B201" s="367" t="s">
        <v>392</v>
      </c>
      <c r="C201" s="516"/>
      <c r="D201" s="516"/>
      <c r="E201" s="323"/>
      <c r="F201" s="323"/>
      <c r="G201" s="746"/>
    </row>
    <row r="202" spans="1:8">
      <c r="A202" s="666"/>
      <c r="B202" s="517">
        <v>1</v>
      </c>
      <c r="C202" s="516"/>
      <c r="D202" s="516"/>
      <c r="E202" s="8"/>
      <c r="F202" s="8"/>
      <c r="G202" s="746"/>
    </row>
    <row r="203" spans="1:8">
      <c r="A203" s="666"/>
      <c r="B203" s="517">
        <v>2</v>
      </c>
      <c r="C203" s="516"/>
      <c r="D203" s="516"/>
      <c r="E203" s="8"/>
      <c r="F203" s="8"/>
      <c r="G203" s="746"/>
    </row>
    <row r="204" spans="1:8">
      <c r="A204" s="666"/>
      <c r="B204" s="517">
        <v>3</v>
      </c>
      <c r="C204" s="516"/>
      <c r="D204" s="516"/>
      <c r="E204" s="8"/>
      <c r="F204" s="8"/>
      <c r="G204" s="746"/>
    </row>
    <row r="205" spans="1:8" ht="14.5" thickBot="1">
      <c r="A205" s="514"/>
      <c r="B205" s="843" t="s">
        <v>20</v>
      </c>
      <c r="C205" s="843"/>
      <c r="D205" s="515"/>
      <c r="E205" s="265">
        <f>SUM(E202:E204)</f>
        <v>0</v>
      </c>
      <c r="F205" s="264">
        <f>SUM(F202:F204)</f>
        <v>0</v>
      </c>
      <c r="G205" s="746"/>
    </row>
    <row r="206" spans="1:8" ht="14.5" thickTop="1">
      <c r="A206" s="260" t="s">
        <v>1523</v>
      </c>
      <c r="B206" s="367" t="s">
        <v>1000</v>
      </c>
      <c r="C206" s="516"/>
      <c r="D206" s="516"/>
      <c r="E206" s="323"/>
      <c r="F206" s="323"/>
      <c r="G206" s="746"/>
    </row>
    <row r="207" spans="1:8">
      <c r="A207" s="666"/>
      <c r="B207" s="517">
        <v>1</v>
      </c>
      <c r="C207" s="516"/>
      <c r="D207" s="516"/>
      <c r="E207" s="516"/>
      <c r="F207" s="516"/>
      <c r="G207" s="746"/>
    </row>
    <row r="208" spans="1:8">
      <c r="A208" s="666"/>
      <c r="B208" s="517">
        <v>2</v>
      </c>
      <c r="C208" s="516"/>
      <c r="D208" s="516"/>
      <c r="E208" s="516"/>
      <c r="F208" s="516"/>
      <c r="G208" s="746"/>
    </row>
    <row r="209" spans="1:7">
      <c r="A209" s="666"/>
      <c r="B209" s="517">
        <v>3</v>
      </c>
      <c r="C209" s="516"/>
      <c r="D209" s="516"/>
      <c r="E209" s="516"/>
      <c r="F209" s="516"/>
      <c r="G209" s="746"/>
    </row>
    <row r="210" spans="1:7" ht="14.5" thickBot="1">
      <c r="A210" s="514"/>
      <c r="B210" s="843"/>
      <c r="C210" s="843"/>
      <c r="D210" s="515"/>
      <c r="E210" s="265">
        <f>SUM(E207:E209)</f>
        <v>0</v>
      </c>
      <c r="F210" s="264">
        <f>SUM(F207:F209)</f>
        <v>0</v>
      </c>
      <c r="G210" s="746"/>
    </row>
    <row r="211" spans="1:7" ht="14.5" thickTop="1">
      <c r="A211" s="260" t="s">
        <v>1524</v>
      </c>
      <c r="B211" s="367" t="s">
        <v>1001</v>
      </c>
      <c r="C211" s="516"/>
      <c r="D211" s="516"/>
      <c r="E211" s="323"/>
      <c r="F211" s="323"/>
      <c r="G211" s="746"/>
    </row>
    <row r="212" spans="1:7">
      <c r="A212" s="666"/>
      <c r="B212" s="517">
        <v>1</v>
      </c>
      <c r="C212" s="516"/>
      <c r="D212" s="516"/>
      <c r="E212" s="516"/>
      <c r="F212" s="516"/>
      <c r="G212" s="746"/>
    </row>
    <row r="213" spans="1:7">
      <c r="A213" s="666"/>
      <c r="B213" s="517">
        <v>2</v>
      </c>
      <c r="C213" s="516"/>
      <c r="D213" s="516"/>
      <c r="E213" s="516"/>
      <c r="F213" s="516"/>
      <c r="G213" s="746"/>
    </row>
    <row r="214" spans="1:7">
      <c r="A214" s="666"/>
      <c r="B214" s="517">
        <v>3</v>
      </c>
      <c r="C214" s="516"/>
      <c r="D214" s="516"/>
      <c r="E214" s="516"/>
      <c r="F214" s="516"/>
      <c r="G214" s="746"/>
    </row>
    <row r="215" spans="1:7" ht="14.5" thickBot="1">
      <c r="A215" s="514"/>
      <c r="B215" s="843"/>
      <c r="C215" s="843"/>
      <c r="D215" s="515"/>
      <c r="E215" s="265">
        <f>SUM(E212:E214)</f>
        <v>0</v>
      </c>
      <c r="F215" s="264">
        <f>SUM(F212:F214)</f>
        <v>0</v>
      </c>
      <c r="G215" s="746"/>
    </row>
    <row r="216" spans="1:7" ht="14.5" thickTop="1">
      <c r="A216" s="259" t="s">
        <v>1908</v>
      </c>
      <c r="B216" s="367" t="s">
        <v>404</v>
      </c>
      <c r="C216" s="188"/>
      <c r="D216" s="516"/>
      <c r="E216" s="323"/>
      <c r="F216" s="323"/>
      <c r="G216" s="746"/>
    </row>
    <row r="217" spans="1:7">
      <c r="A217" s="666"/>
      <c r="B217" s="517">
        <v>1</v>
      </c>
      <c r="C217" s="516"/>
      <c r="D217" s="516"/>
      <c r="E217" s="8"/>
      <c r="F217" s="8"/>
      <c r="G217" s="746"/>
    </row>
    <row r="218" spans="1:7">
      <c r="A218" s="666"/>
      <c r="B218" s="517">
        <v>2</v>
      </c>
      <c r="C218" s="516"/>
      <c r="D218" s="516"/>
      <c r="E218" s="8"/>
      <c r="F218" s="8"/>
      <c r="G218" s="746"/>
    </row>
    <row r="219" spans="1:7">
      <c r="A219" s="666"/>
      <c r="B219" s="517">
        <v>3</v>
      </c>
      <c r="C219" s="516"/>
      <c r="D219" s="516"/>
      <c r="E219" s="8"/>
      <c r="F219" s="8"/>
      <c r="G219" s="746"/>
    </row>
    <row r="220" spans="1:7" ht="14.5" thickBot="1">
      <c r="A220" s="667"/>
      <c r="B220" s="841" t="s">
        <v>20</v>
      </c>
      <c r="C220" s="841"/>
      <c r="D220" s="668"/>
      <c r="E220" s="669">
        <f>SUM(E217:E219)</f>
        <v>0</v>
      </c>
      <c r="F220" s="749">
        <f>SUM(F217:F219)</f>
        <v>0</v>
      </c>
      <c r="G220" s="747"/>
    </row>
  </sheetData>
  <mergeCells count="69">
    <mergeCell ref="A3:C3"/>
    <mergeCell ref="A4:C4"/>
    <mergeCell ref="B40:C40"/>
    <mergeCell ref="B174:C174"/>
    <mergeCell ref="A100:C100"/>
    <mergeCell ref="A108:C108"/>
    <mergeCell ref="B9:C9"/>
    <mergeCell ref="B14:C14"/>
    <mergeCell ref="B19:C19"/>
    <mergeCell ref="B24:C24"/>
    <mergeCell ref="A30:C30"/>
    <mergeCell ref="B44:C44"/>
    <mergeCell ref="B45:C45"/>
    <mergeCell ref="A41:C41"/>
    <mergeCell ref="B46:C46"/>
    <mergeCell ref="B172:C172"/>
    <mergeCell ref="A1:F1"/>
    <mergeCell ref="B47:C47"/>
    <mergeCell ref="B135:C135"/>
    <mergeCell ref="A160:C160"/>
    <mergeCell ref="B93:C93"/>
    <mergeCell ref="B106:C106"/>
    <mergeCell ref="B115:C115"/>
    <mergeCell ref="B159:C159"/>
    <mergeCell ref="B87:C87"/>
    <mergeCell ref="B129:C129"/>
    <mergeCell ref="A62:C62"/>
    <mergeCell ref="B140:C140"/>
    <mergeCell ref="B138:C138"/>
    <mergeCell ref="B28:C28"/>
    <mergeCell ref="B50:C50"/>
    <mergeCell ref="B52:C52"/>
    <mergeCell ref="B139:C139"/>
    <mergeCell ref="B220:C220"/>
    <mergeCell ref="B188:C188"/>
    <mergeCell ref="B200:C200"/>
    <mergeCell ref="B194:C194"/>
    <mergeCell ref="A175:C175"/>
    <mergeCell ref="B205:C205"/>
    <mergeCell ref="B193:C193"/>
    <mergeCell ref="B210:C210"/>
    <mergeCell ref="B215:C215"/>
    <mergeCell ref="B155:C155"/>
    <mergeCell ref="B156:C156"/>
    <mergeCell ref="B167:C167"/>
    <mergeCell ref="B158:C158"/>
    <mergeCell ref="B144:C144"/>
    <mergeCell ref="B145:C145"/>
    <mergeCell ref="B146:C146"/>
    <mergeCell ref="B147:C147"/>
    <mergeCell ref="B150:C150"/>
    <mergeCell ref="B151:C151"/>
    <mergeCell ref="B154:C154"/>
    <mergeCell ref="B94:C94"/>
    <mergeCell ref="B92:C92"/>
    <mergeCell ref="B141:C141"/>
    <mergeCell ref="B51:C51"/>
    <mergeCell ref="A48:C48"/>
    <mergeCell ref="B76:C76"/>
    <mergeCell ref="B61:C61"/>
    <mergeCell ref="A53:C53"/>
    <mergeCell ref="A77:C77"/>
    <mergeCell ref="A88:C88"/>
    <mergeCell ref="B99:C99"/>
    <mergeCell ref="B95:C95"/>
    <mergeCell ref="B122:C122"/>
    <mergeCell ref="A116:C116"/>
    <mergeCell ref="B91:C91"/>
    <mergeCell ref="A130:C130"/>
  </mergeCells>
  <phoneticPr fontId="63" type="noConversion"/>
  <pageMargins left="0.7" right="0.7" top="0.75" bottom="0.75" header="0.3" footer="0.3"/>
  <pageSetup scale="85" orientation="portrait" verticalDpi="300" r:id="rId1"/>
  <rowBreaks count="2" manualBreakCount="2">
    <brk id="47" max="6" man="1"/>
    <brk id="194"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workbookViewId="0">
      <selection activeCell="K7" sqref="K7"/>
    </sheetView>
  </sheetViews>
  <sheetFormatPr defaultRowHeight="14"/>
  <sheetData>
    <row r="1" spans="1:14" ht="18">
      <c r="A1" s="127" t="s">
        <v>479</v>
      </c>
      <c r="B1" s="128"/>
      <c r="C1" s="128"/>
      <c r="D1" s="128"/>
      <c r="E1" s="128"/>
      <c r="F1" s="128"/>
      <c r="G1" s="128"/>
      <c r="H1" s="128"/>
      <c r="I1" s="128"/>
      <c r="J1" s="128"/>
      <c r="K1" s="128"/>
      <c r="L1" s="128"/>
      <c r="M1" s="128"/>
      <c r="N1" s="1"/>
    </row>
    <row r="2" spans="1:14" ht="18">
      <c r="A2" s="128"/>
      <c r="B2" s="128"/>
      <c r="C2" s="128"/>
      <c r="D2" s="128"/>
      <c r="E2" s="128"/>
      <c r="F2" s="128"/>
      <c r="G2" s="128"/>
      <c r="H2" s="128"/>
      <c r="I2" s="128"/>
      <c r="J2" s="128"/>
      <c r="K2" s="128"/>
      <c r="L2" s="128"/>
      <c r="M2" s="128"/>
      <c r="N2" s="1"/>
    </row>
    <row r="3" spans="1:14" ht="18">
      <c r="A3" s="127" t="s">
        <v>570</v>
      </c>
      <c r="B3" s="128"/>
      <c r="C3" s="128"/>
      <c r="D3" s="128"/>
      <c r="E3" s="128"/>
      <c r="F3" s="128"/>
      <c r="G3" s="128"/>
      <c r="H3" s="128"/>
      <c r="I3" s="128"/>
      <c r="J3" s="128"/>
      <c r="K3" s="128"/>
      <c r="L3" s="128"/>
      <c r="M3" s="128"/>
      <c r="N3" s="1"/>
    </row>
    <row r="4" spans="1:14" ht="18">
      <c r="A4" s="128"/>
      <c r="B4" s="128"/>
      <c r="C4" s="128"/>
      <c r="D4" s="128"/>
      <c r="E4" s="128"/>
      <c r="F4" s="128"/>
      <c r="G4" s="128"/>
      <c r="H4" s="128"/>
      <c r="I4" s="128"/>
      <c r="J4" s="128"/>
      <c r="K4" s="128"/>
      <c r="L4" s="128"/>
      <c r="M4" s="128"/>
      <c r="N4" s="1"/>
    </row>
    <row r="5" spans="1:14" ht="18">
      <c r="A5" s="127" t="s">
        <v>480</v>
      </c>
      <c r="B5" s="128"/>
      <c r="C5" s="128"/>
      <c r="D5" s="128"/>
      <c r="E5" s="128"/>
      <c r="F5" s="128"/>
      <c r="G5" s="128"/>
      <c r="H5" s="128"/>
      <c r="I5" s="128"/>
      <c r="J5" s="128"/>
      <c r="K5" s="128"/>
      <c r="L5" s="128"/>
      <c r="M5" s="128"/>
      <c r="N5" s="1"/>
    </row>
    <row r="6" spans="1:14" ht="56.25" customHeight="1">
      <c r="A6" s="853" t="s">
        <v>481</v>
      </c>
      <c r="B6" s="853"/>
      <c r="C6" s="853"/>
      <c r="D6" s="853"/>
      <c r="E6" s="853"/>
      <c r="F6" s="853"/>
      <c r="G6" s="853"/>
      <c r="H6" s="853"/>
      <c r="I6" s="853"/>
      <c r="J6" s="853"/>
      <c r="K6" s="853"/>
      <c r="L6" s="853"/>
      <c r="M6" s="853"/>
      <c r="N6" s="129"/>
    </row>
    <row r="7" spans="1:14" ht="18">
      <c r="A7" s="128"/>
      <c r="B7" s="128"/>
      <c r="C7" s="128"/>
      <c r="D7" s="128"/>
      <c r="E7" s="128"/>
      <c r="F7" s="128"/>
      <c r="G7" s="128"/>
      <c r="H7" s="128"/>
      <c r="I7" s="128"/>
      <c r="J7" s="128"/>
      <c r="K7" s="128"/>
      <c r="L7" s="128"/>
      <c r="M7" s="128"/>
      <c r="N7" s="1"/>
    </row>
    <row r="8" spans="1:14" ht="18">
      <c r="A8" s="127" t="s">
        <v>482</v>
      </c>
      <c r="B8" s="128"/>
      <c r="C8" s="128"/>
      <c r="D8" s="128"/>
      <c r="E8" s="128"/>
      <c r="F8" s="128"/>
      <c r="G8" s="128"/>
      <c r="H8" s="128"/>
      <c r="I8" s="128"/>
      <c r="J8" s="128"/>
      <c r="K8" s="128"/>
      <c r="L8" s="128"/>
      <c r="M8" s="128"/>
      <c r="N8" s="1"/>
    </row>
    <row r="9" spans="1:14" ht="36.75" customHeight="1">
      <c r="A9" s="853" t="s">
        <v>483</v>
      </c>
      <c r="B9" s="853"/>
      <c r="C9" s="853"/>
      <c r="D9" s="853"/>
      <c r="E9" s="853"/>
      <c r="F9" s="853"/>
      <c r="G9" s="853"/>
      <c r="H9" s="853"/>
      <c r="I9" s="853"/>
      <c r="J9" s="853"/>
      <c r="K9" s="853"/>
      <c r="L9" s="853"/>
      <c r="M9" s="853"/>
      <c r="N9" s="130"/>
    </row>
    <row r="10" spans="1:14" ht="18">
      <c r="A10" s="128"/>
      <c r="B10" s="128"/>
      <c r="C10" s="128"/>
      <c r="D10" s="128"/>
      <c r="E10" s="128"/>
      <c r="F10" s="128"/>
      <c r="G10" s="128"/>
      <c r="H10" s="128"/>
      <c r="I10" s="128"/>
      <c r="J10" s="128"/>
      <c r="K10" s="128"/>
      <c r="L10" s="128"/>
      <c r="M10" s="128"/>
      <c r="N10" s="1"/>
    </row>
    <row r="11" spans="1:14" ht="18">
      <c r="A11" s="127" t="s">
        <v>484</v>
      </c>
      <c r="B11" s="128"/>
      <c r="C11" s="128"/>
      <c r="D11" s="128"/>
      <c r="E11" s="128"/>
      <c r="F11" s="128"/>
      <c r="G11" s="128"/>
      <c r="H11" s="128"/>
      <c r="I11" s="128"/>
      <c r="J11" s="128"/>
      <c r="K11" s="128"/>
      <c r="L11" s="128"/>
      <c r="M11" s="128"/>
      <c r="N11" s="1"/>
    </row>
    <row r="12" spans="1:14" ht="37.5" customHeight="1">
      <c r="A12" s="853" t="s">
        <v>485</v>
      </c>
      <c r="B12" s="853"/>
      <c r="C12" s="853"/>
      <c r="D12" s="853"/>
      <c r="E12" s="853"/>
      <c r="F12" s="853"/>
      <c r="G12" s="853"/>
      <c r="H12" s="853"/>
      <c r="I12" s="853"/>
      <c r="J12" s="853"/>
      <c r="K12" s="853"/>
      <c r="L12" s="853"/>
      <c r="M12" s="853"/>
      <c r="N12" s="130"/>
    </row>
    <row r="13" spans="1:14" ht="18">
      <c r="A13" s="128"/>
      <c r="B13" s="128"/>
      <c r="C13" s="128"/>
      <c r="D13" s="128"/>
      <c r="E13" s="128"/>
      <c r="F13" s="128"/>
      <c r="G13" s="128"/>
      <c r="H13" s="128"/>
      <c r="I13" s="128"/>
      <c r="J13" s="128"/>
      <c r="K13" s="128"/>
      <c r="L13" s="128"/>
      <c r="M13" s="128"/>
      <c r="N13" s="1"/>
    </row>
    <row r="14" spans="1:14" ht="21" customHeight="1">
      <c r="A14" s="127" t="s">
        <v>486</v>
      </c>
      <c r="B14" s="128"/>
      <c r="C14" s="128"/>
      <c r="D14" s="128"/>
      <c r="E14" s="128"/>
      <c r="F14" s="128"/>
      <c r="G14" s="128"/>
      <c r="H14" s="128"/>
      <c r="I14" s="128"/>
      <c r="J14" s="128"/>
      <c r="K14" s="128"/>
      <c r="L14" s="128"/>
      <c r="M14" s="128"/>
      <c r="N14" s="1"/>
    </row>
    <row r="15" spans="1:14" ht="22.5" customHeight="1">
      <c r="A15" s="128" t="s">
        <v>487</v>
      </c>
      <c r="B15" s="128"/>
      <c r="C15" s="128"/>
      <c r="D15" s="128"/>
      <c r="E15" s="128"/>
      <c r="F15" s="128"/>
      <c r="G15" s="128"/>
      <c r="H15" s="128"/>
      <c r="I15" s="128"/>
      <c r="J15" s="128"/>
      <c r="K15" s="128"/>
      <c r="L15" s="128"/>
      <c r="M15" s="128"/>
      <c r="N15" s="1"/>
    </row>
    <row r="16" spans="1:14" ht="18">
      <c r="A16" s="128" t="s">
        <v>488</v>
      </c>
      <c r="B16" s="128"/>
      <c r="C16" s="128"/>
      <c r="D16" s="128"/>
      <c r="E16" s="128"/>
      <c r="F16" s="128"/>
      <c r="G16" s="128"/>
      <c r="H16" s="128"/>
      <c r="I16" s="128"/>
      <c r="J16" s="128"/>
      <c r="K16" s="128"/>
      <c r="L16" s="128"/>
      <c r="M16" s="128"/>
      <c r="N16" s="1"/>
    </row>
    <row r="17" spans="1:14" ht="18">
      <c r="A17" s="128" t="s">
        <v>489</v>
      </c>
      <c r="B17" s="128"/>
      <c r="C17" s="128"/>
      <c r="D17" s="128"/>
      <c r="E17" s="128"/>
      <c r="F17" s="128"/>
      <c r="G17" s="128"/>
      <c r="H17" s="128"/>
      <c r="I17" s="128"/>
      <c r="J17" s="128"/>
      <c r="K17" s="128"/>
      <c r="L17" s="128"/>
      <c r="M17" s="128"/>
      <c r="N17" s="1"/>
    </row>
    <row r="18" spans="1:14" ht="18">
      <c r="A18" s="128" t="s">
        <v>490</v>
      </c>
      <c r="B18" s="128"/>
      <c r="C18" s="128"/>
      <c r="D18" s="128"/>
      <c r="E18" s="128"/>
      <c r="F18" s="128"/>
      <c r="G18" s="128"/>
      <c r="H18" s="128"/>
      <c r="I18" s="128"/>
      <c r="J18" s="128"/>
      <c r="K18" s="128"/>
      <c r="L18" s="128"/>
      <c r="M18" s="128"/>
      <c r="N18" s="1"/>
    </row>
    <row r="19" spans="1:14" ht="18">
      <c r="A19" s="128"/>
      <c r="B19" s="128"/>
      <c r="C19" s="128"/>
      <c r="D19" s="128"/>
      <c r="E19" s="128"/>
      <c r="F19" s="128"/>
      <c r="G19" s="128"/>
      <c r="H19" s="128"/>
      <c r="I19" s="128"/>
      <c r="J19" s="128"/>
      <c r="K19" s="128"/>
      <c r="L19" s="128"/>
      <c r="M19" s="128"/>
      <c r="N19" s="1"/>
    </row>
    <row r="20" spans="1:14" ht="18">
      <c r="A20" s="127" t="s">
        <v>491</v>
      </c>
      <c r="B20" s="128"/>
      <c r="C20" s="128"/>
      <c r="D20" s="128"/>
      <c r="E20" s="128"/>
      <c r="F20" s="128"/>
      <c r="G20" s="128"/>
      <c r="H20" s="128"/>
      <c r="I20" s="128"/>
      <c r="J20" s="128"/>
      <c r="K20" s="128"/>
      <c r="L20" s="128"/>
      <c r="M20" s="128"/>
      <c r="N20" s="1"/>
    </row>
    <row r="21" spans="1:14" ht="39.75" customHeight="1">
      <c r="A21" s="853" t="s">
        <v>492</v>
      </c>
      <c r="B21" s="853"/>
      <c r="C21" s="853"/>
      <c r="D21" s="853"/>
      <c r="E21" s="853"/>
      <c r="F21" s="853"/>
      <c r="G21" s="853"/>
      <c r="H21" s="853"/>
      <c r="I21" s="853"/>
      <c r="J21" s="853"/>
      <c r="K21" s="853"/>
      <c r="L21" s="853"/>
      <c r="M21" s="853"/>
      <c r="N21" s="130"/>
    </row>
    <row r="22" spans="1:14" ht="18">
      <c r="A22" s="128"/>
      <c r="B22" s="128"/>
      <c r="C22" s="128"/>
      <c r="D22" s="128"/>
      <c r="E22" s="128"/>
      <c r="F22" s="128"/>
      <c r="G22" s="128"/>
      <c r="H22" s="128"/>
      <c r="I22" s="128"/>
      <c r="J22" s="128"/>
      <c r="K22" s="128"/>
      <c r="L22" s="128"/>
      <c r="M22" s="128"/>
      <c r="N22" s="1"/>
    </row>
    <row r="23" spans="1:14" ht="18">
      <c r="A23" s="127" t="s">
        <v>493</v>
      </c>
      <c r="B23" s="128"/>
      <c r="C23" s="128"/>
      <c r="D23" s="128"/>
      <c r="E23" s="128"/>
      <c r="F23" s="128"/>
      <c r="G23" s="128"/>
      <c r="H23" s="128"/>
      <c r="I23" s="128"/>
      <c r="J23" s="128"/>
      <c r="K23" s="128"/>
      <c r="L23" s="128"/>
      <c r="M23" s="128"/>
      <c r="N23" s="1"/>
    </row>
    <row r="24" spans="1:14" ht="18.75" customHeight="1">
      <c r="A24" s="128" t="s">
        <v>494</v>
      </c>
      <c r="B24" s="128"/>
      <c r="C24" s="128"/>
      <c r="D24" s="128"/>
      <c r="E24" s="128"/>
      <c r="F24" s="128"/>
      <c r="G24" s="128"/>
      <c r="H24" s="128"/>
      <c r="I24" s="128"/>
      <c r="J24" s="128"/>
      <c r="K24" s="128"/>
      <c r="L24" s="128"/>
      <c r="M24" s="128"/>
      <c r="N24" s="1"/>
    </row>
    <row r="25" spans="1:14" ht="12.75" customHeight="1">
      <c r="A25" s="128"/>
      <c r="B25" s="128"/>
      <c r="C25" s="128"/>
      <c r="D25" s="128"/>
      <c r="E25" s="128"/>
      <c r="F25" s="128"/>
      <c r="G25" s="128"/>
      <c r="H25" s="128"/>
      <c r="I25" s="128"/>
      <c r="J25" s="128"/>
      <c r="K25" s="128"/>
      <c r="L25" s="128"/>
      <c r="M25" s="128"/>
      <c r="N25" s="1"/>
    </row>
    <row r="26" spans="1:14" ht="18">
      <c r="A26" s="127" t="s">
        <v>495</v>
      </c>
      <c r="B26" s="128"/>
      <c r="C26" s="128"/>
      <c r="D26" s="128"/>
      <c r="E26" s="128"/>
      <c r="F26" s="128"/>
      <c r="G26" s="128"/>
      <c r="H26" s="128"/>
      <c r="I26" s="128"/>
      <c r="J26" s="128"/>
      <c r="K26" s="128"/>
      <c r="L26" s="128"/>
      <c r="M26" s="128"/>
      <c r="N26" s="1"/>
    </row>
    <row r="27" spans="1:14" ht="37.5" customHeight="1">
      <c r="A27" s="853" t="s">
        <v>496</v>
      </c>
      <c r="B27" s="853"/>
      <c r="C27" s="853"/>
      <c r="D27" s="853"/>
      <c r="E27" s="853"/>
      <c r="F27" s="853"/>
      <c r="G27" s="853"/>
      <c r="H27" s="853"/>
      <c r="I27" s="853"/>
      <c r="J27" s="853"/>
      <c r="K27" s="853"/>
      <c r="L27" s="853"/>
      <c r="M27" s="853"/>
      <c r="N27" s="130"/>
    </row>
    <row r="28" spans="1:14" ht="18">
      <c r="A28" s="128"/>
      <c r="B28" s="128"/>
      <c r="C28" s="128"/>
      <c r="D28" s="128"/>
      <c r="E28" s="128"/>
      <c r="F28" s="128"/>
      <c r="G28" s="128"/>
      <c r="H28" s="128"/>
      <c r="I28" s="128"/>
      <c r="J28" s="128"/>
      <c r="K28" s="128"/>
      <c r="L28" s="128"/>
      <c r="M28" s="128"/>
      <c r="N28" s="1"/>
    </row>
    <row r="29" spans="1:14" ht="18">
      <c r="A29" s="127" t="s">
        <v>497</v>
      </c>
      <c r="B29" s="128"/>
      <c r="C29" s="128"/>
      <c r="D29" s="128"/>
      <c r="E29" s="128"/>
      <c r="F29" s="128"/>
      <c r="G29" s="128"/>
      <c r="H29" s="128"/>
      <c r="I29" s="128"/>
      <c r="J29" s="128"/>
      <c r="K29" s="128"/>
      <c r="L29" s="128"/>
      <c r="M29" s="128"/>
      <c r="N29" s="1"/>
    </row>
    <row r="30" spans="1:14" ht="39" customHeight="1">
      <c r="A30" s="853" t="s">
        <v>498</v>
      </c>
      <c r="B30" s="853"/>
      <c r="C30" s="853"/>
      <c r="D30" s="853"/>
      <c r="E30" s="853"/>
      <c r="F30" s="853"/>
      <c r="G30" s="853"/>
      <c r="H30" s="853"/>
      <c r="I30" s="853"/>
      <c r="J30" s="853"/>
      <c r="K30" s="853"/>
      <c r="L30" s="853"/>
      <c r="M30" s="853"/>
      <c r="N30" s="130"/>
    </row>
    <row r="31" spans="1:14" ht="18">
      <c r="A31" s="128"/>
      <c r="B31" s="128"/>
      <c r="C31" s="128"/>
      <c r="D31" s="128"/>
      <c r="E31" s="128"/>
      <c r="F31" s="128"/>
      <c r="G31" s="128"/>
      <c r="H31" s="128"/>
      <c r="I31" s="128"/>
      <c r="J31" s="128"/>
      <c r="K31" s="128"/>
      <c r="L31" s="128"/>
      <c r="M31" s="128"/>
      <c r="N31" s="1"/>
    </row>
    <row r="32" spans="1:14" ht="18">
      <c r="A32" s="127" t="s">
        <v>499</v>
      </c>
      <c r="B32" s="128"/>
      <c r="C32" s="128"/>
      <c r="D32" s="128"/>
      <c r="E32" s="128"/>
      <c r="F32" s="128"/>
      <c r="G32" s="128"/>
      <c r="H32" s="128"/>
      <c r="I32" s="128"/>
      <c r="J32" s="128"/>
      <c r="K32" s="128"/>
      <c r="L32" s="128"/>
      <c r="M32" s="128"/>
      <c r="N32" s="1"/>
    </row>
    <row r="33" spans="1:14" ht="38.25" customHeight="1">
      <c r="A33" s="853" t="s">
        <v>500</v>
      </c>
      <c r="B33" s="853"/>
      <c r="C33" s="853"/>
      <c r="D33" s="853"/>
      <c r="E33" s="853"/>
      <c r="F33" s="853"/>
      <c r="G33" s="853"/>
      <c r="H33" s="853"/>
      <c r="I33" s="853"/>
      <c r="J33" s="853"/>
      <c r="K33" s="853"/>
      <c r="L33" s="853"/>
      <c r="M33" s="853"/>
      <c r="N33" s="130"/>
    </row>
    <row r="34" spans="1:14" ht="21.75" customHeight="1">
      <c r="A34" s="128"/>
      <c r="B34" s="128"/>
      <c r="C34" s="128"/>
      <c r="D34" s="128"/>
      <c r="E34" s="128"/>
      <c r="F34" s="128"/>
      <c r="G34" s="128"/>
      <c r="H34" s="128"/>
      <c r="I34" s="128"/>
      <c r="J34" s="128"/>
      <c r="K34" s="128"/>
      <c r="L34" s="128"/>
      <c r="M34" s="128"/>
      <c r="N34" s="1"/>
    </row>
    <row r="35" spans="1:14" ht="18">
      <c r="A35" s="127" t="s">
        <v>501</v>
      </c>
      <c r="B35" s="128"/>
      <c r="C35" s="128"/>
      <c r="D35" s="128"/>
      <c r="E35" s="128"/>
      <c r="F35" s="128"/>
      <c r="G35" s="128"/>
      <c r="H35" s="128"/>
      <c r="I35" s="128"/>
      <c r="J35" s="128"/>
      <c r="K35" s="128"/>
      <c r="L35" s="128"/>
      <c r="M35" s="128"/>
      <c r="N35" s="1"/>
    </row>
    <row r="36" spans="1:14" ht="19.5" customHeight="1">
      <c r="A36" s="128" t="s">
        <v>502</v>
      </c>
      <c r="B36" s="128"/>
      <c r="C36" s="128"/>
      <c r="D36" s="128"/>
      <c r="E36" s="128"/>
      <c r="F36" s="128"/>
      <c r="G36" s="128"/>
      <c r="H36" s="128"/>
      <c r="I36" s="128"/>
      <c r="J36" s="128"/>
      <c r="K36" s="128"/>
      <c r="L36" s="128"/>
      <c r="M36" s="128"/>
      <c r="N36" s="1"/>
    </row>
    <row r="37" spans="1:14" ht="18">
      <c r="A37" s="128"/>
      <c r="B37" s="128"/>
      <c r="C37" s="128"/>
      <c r="D37" s="128"/>
      <c r="E37" s="128"/>
      <c r="F37" s="128"/>
      <c r="G37" s="128"/>
      <c r="H37" s="128"/>
      <c r="I37" s="128"/>
      <c r="J37" s="128"/>
      <c r="K37" s="128"/>
      <c r="L37" s="128"/>
      <c r="M37" s="128"/>
      <c r="N37" s="1"/>
    </row>
    <row r="38" spans="1:14" ht="18">
      <c r="A38" s="127" t="s">
        <v>503</v>
      </c>
      <c r="B38" s="128"/>
      <c r="C38" s="128"/>
      <c r="D38" s="128"/>
      <c r="E38" s="128"/>
      <c r="F38" s="128"/>
      <c r="G38" s="128"/>
      <c r="H38" s="128"/>
      <c r="I38" s="128"/>
      <c r="J38" s="128"/>
      <c r="K38" s="128"/>
      <c r="L38" s="128"/>
      <c r="M38" s="128"/>
      <c r="N38" s="1"/>
    </row>
    <row r="39" spans="1:14" ht="18">
      <c r="A39" s="128" t="s">
        <v>504</v>
      </c>
      <c r="B39" s="128"/>
      <c r="C39" s="128"/>
      <c r="D39" s="128"/>
      <c r="E39" s="128"/>
      <c r="F39" s="128"/>
      <c r="G39" s="128"/>
      <c r="H39" s="128"/>
      <c r="I39" s="128"/>
      <c r="J39" s="128"/>
      <c r="K39" s="128"/>
      <c r="L39" s="128"/>
      <c r="M39" s="128"/>
      <c r="N39" s="1"/>
    </row>
    <row r="40" spans="1:14" ht="18">
      <c r="A40" s="128"/>
      <c r="B40" s="128"/>
      <c r="C40" s="128"/>
      <c r="D40" s="128"/>
      <c r="E40" s="128"/>
      <c r="F40" s="128"/>
      <c r="G40" s="128"/>
      <c r="H40" s="128"/>
      <c r="I40" s="128"/>
      <c r="J40" s="128"/>
      <c r="K40" s="128"/>
      <c r="L40" s="128"/>
      <c r="M40" s="128"/>
      <c r="N40" s="1"/>
    </row>
    <row r="41" spans="1:14" ht="18">
      <c r="A41" s="127" t="s">
        <v>505</v>
      </c>
      <c r="B41" s="128"/>
      <c r="C41" s="128"/>
      <c r="D41" s="128"/>
      <c r="E41" s="128"/>
      <c r="F41" s="128"/>
      <c r="G41" s="128"/>
      <c r="H41" s="128"/>
      <c r="I41" s="128"/>
      <c r="J41" s="128"/>
      <c r="K41" s="128"/>
      <c r="L41" s="128"/>
      <c r="M41" s="128"/>
      <c r="N41" s="1"/>
    </row>
    <row r="42" spans="1:14" ht="18.75" customHeight="1">
      <c r="A42" s="128" t="s">
        <v>506</v>
      </c>
      <c r="B42" s="128"/>
      <c r="C42" s="128"/>
      <c r="D42" s="128"/>
      <c r="E42" s="128"/>
      <c r="F42" s="128"/>
      <c r="G42" s="128"/>
      <c r="H42" s="128"/>
      <c r="I42" s="128"/>
      <c r="J42" s="128"/>
      <c r="K42" s="128"/>
      <c r="L42" s="128"/>
      <c r="M42" s="128"/>
      <c r="N42" s="1"/>
    </row>
  </sheetData>
  <mergeCells count="7">
    <mergeCell ref="A33:M33"/>
    <mergeCell ref="A6:M6"/>
    <mergeCell ref="A9:M9"/>
    <mergeCell ref="A12:M12"/>
    <mergeCell ref="A21:M21"/>
    <mergeCell ref="A27:M27"/>
    <mergeCell ref="A30:M30"/>
  </mergeCells>
  <pageMargins left="0.64" right="0.70866141732283472" top="0.74803149606299213" bottom="0.74803149606299213" header="0.31496062992125984" footer="0.31496062992125984"/>
  <pageSetup scale="7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6"/>
  <sheetViews>
    <sheetView view="pageBreakPreview" topLeftCell="A37" zoomScaleSheetLayoutView="100" workbookViewId="0">
      <selection activeCell="L16" sqref="L16"/>
    </sheetView>
  </sheetViews>
  <sheetFormatPr defaultColWidth="9" defaultRowHeight="14"/>
  <cols>
    <col min="1" max="1" width="3.33203125" style="9" customWidth="1"/>
    <col min="2" max="2" width="14.08203125" customWidth="1"/>
    <col min="3" max="3" width="12.08203125" customWidth="1"/>
    <col min="4" max="4" width="16.33203125" customWidth="1"/>
    <col min="5" max="5" width="12.08203125" customWidth="1"/>
    <col min="6" max="6" width="11.33203125" customWidth="1"/>
    <col min="7" max="7" width="14.6640625" customWidth="1"/>
    <col min="8" max="8" width="24.6640625" customWidth="1"/>
  </cols>
  <sheetData>
    <row r="1" spans="1:12" ht="14.4">
      <c r="A1" s="12" t="s">
        <v>105</v>
      </c>
    </row>
    <row r="2" spans="1:12" ht="22.75">
      <c r="A2" s="854" t="s">
        <v>106</v>
      </c>
      <c r="B2" s="854"/>
      <c r="C2" s="854"/>
      <c r="D2" s="854"/>
      <c r="E2" s="854"/>
      <c r="F2" s="854"/>
      <c r="G2" s="854"/>
      <c r="H2" s="13"/>
      <c r="I2" s="13"/>
      <c r="J2" s="13"/>
      <c r="K2" s="13"/>
    </row>
    <row r="3" spans="1:12" ht="20.399999999999999">
      <c r="A3" s="855" t="str">
        <f>DataSheet!B8</f>
        <v>NAME OF THE CHURCH</v>
      </c>
      <c r="B3" s="855"/>
      <c r="C3" s="855"/>
      <c r="D3" s="855"/>
      <c r="E3" s="855"/>
      <c r="F3" s="855"/>
      <c r="G3" s="855"/>
      <c r="H3" s="14"/>
      <c r="I3" s="14"/>
      <c r="J3" s="14"/>
      <c r="K3" s="14"/>
    </row>
    <row r="4" spans="1:12" ht="14.4">
      <c r="A4" s="856" t="str">
        <f>DataSheet!A10</f>
        <v xml:space="preserve">A Church under the Diocese of </v>
      </c>
      <c r="B4" s="856"/>
      <c r="C4" s="856"/>
      <c r="D4" s="856"/>
      <c r="E4" s="856"/>
      <c r="F4" s="856"/>
      <c r="G4" s="856"/>
      <c r="H4" s="15"/>
      <c r="I4" s="15"/>
      <c r="J4" s="15"/>
      <c r="K4" s="15"/>
      <c r="L4" s="15"/>
    </row>
    <row r="5" spans="1:12" ht="18">
      <c r="A5" s="857" t="s">
        <v>772</v>
      </c>
      <c r="B5" s="857"/>
      <c r="C5" s="857"/>
      <c r="D5" s="857"/>
      <c r="E5" s="857"/>
      <c r="F5" s="857"/>
      <c r="G5" s="857"/>
    </row>
    <row r="7" spans="1:12" ht="29.25" customHeight="1">
      <c r="A7" s="16"/>
      <c r="B7" s="17" t="s">
        <v>107</v>
      </c>
      <c r="C7" s="17" t="s">
        <v>108</v>
      </c>
      <c r="D7" s="17" t="s">
        <v>109</v>
      </c>
      <c r="E7" s="17" t="s">
        <v>110</v>
      </c>
      <c r="F7" s="17" t="s">
        <v>111</v>
      </c>
      <c r="G7" s="17" t="s">
        <v>1</v>
      </c>
    </row>
    <row r="8" spans="1:12" ht="16.5" customHeight="1">
      <c r="A8" s="11"/>
      <c r="B8" s="18" t="s">
        <v>112</v>
      </c>
      <c r="C8" s="19"/>
      <c r="D8" s="18"/>
      <c r="E8" s="18"/>
      <c r="F8" s="18"/>
      <c r="G8" s="18"/>
    </row>
    <row r="9" spans="1:12" ht="14.4">
      <c r="A9" s="11" t="s">
        <v>30</v>
      </c>
      <c r="B9" s="20" t="s">
        <v>113</v>
      </c>
    </row>
    <row r="10" spans="1:12" ht="14.4">
      <c r="B10" s="21" t="s">
        <v>1016</v>
      </c>
      <c r="G10">
        <f>SUM(C10:F10)</f>
        <v>0</v>
      </c>
    </row>
    <row r="11" spans="1:12" ht="14.4">
      <c r="B11" s="22" t="s">
        <v>1017</v>
      </c>
      <c r="G11">
        <f t="shared" ref="G11:G21" si="0">SUM(C11:F11)</f>
        <v>0</v>
      </c>
    </row>
    <row r="12" spans="1:12" ht="14.4">
      <c r="B12" s="21" t="s">
        <v>1018</v>
      </c>
      <c r="G12">
        <f t="shared" si="0"/>
        <v>0</v>
      </c>
    </row>
    <row r="13" spans="1:12" ht="14.4">
      <c r="B13" s="22" t="s">
        <v>1019</v>
      </c>
      <c r="G13">
        <f t="shared" si="0"/>
        <v>0</v>
      </c>
    </row>
    <row r="14" spans="1:12" ht="14.4">
      <c r="B14" s="21" t="s">
        <v>1020</v>
      </c>
      <c r="G14">
        <f t="shared" si="0"/>
        <v>0</v>
      </c>
    </row>
    <row r="15" spans="1:12" ht="14.4">
      <c r="B15" s="22" t="s">
        <v>1021</v>
      </c>
      <c r="G15">
        <f t="shared" si="0"/>
        <v>0</v>
      </c>
    </row>
    <row r="16" spans="1:12" ht="14.4">
      <c r="B16" s="21" t="s">
        <v>1022</v>
      </c>
      <c r="G16">
        <f t="shared" si="0"/>
        <v>0</v>
      </c>
    </row>
    <row r="17" spans="1:7" ht="14.4">
      <c r="B17" s="22" t="s">
        <v>1023</v>
      </c>
      <c r="G17">
        <f t="shared" si="0"/>
        <v>0</v>
      </c>
    </row>
    <row r="18" spans="1:7" ht="14.4">
      <c r="B18" s="21" t="s">
        <v>1024</v>
      </c>
      <c r="G18">
        <f t="shared" si="0"/>
        <v>0</v>
      </c>
    </row>
    <row r="19" spans="1:7" ht="14.4">
      <c r="B19" s="22" t="s">
        <v>571</v>
      </c>
      <c r="G19">
        <f t="shared" si="0"/>
        <v>0</v>
      </c>
    </row>
    <row r="20" spans="1:7" ht="14.4">
      <c r="B20" s="21" t="s">
        <v>572</v>
      </c>
      <c r="G20">
        <f t="shared" si="0"/>
        <v>0</v>
      </c>
    </row>
    <row r="21" spans="1:7" ht="14.4">
      <c r="B21" s="22" t="s">
        <v>573</v>
      </c>
      <c r="G21">
        <f t="shared" si="0"/>
        <v>0</v>
      </c>
    </row>
    <row r="22" spans="1:7" ht="14.4">
      <c r="A22" s="23"/>
      <c r="B22" s="24" t="s">
        <v>20</v>
      </c>
      <c r="C22" s="6">
        <f>SUM(C10:C21)</f>
        <v>0</v>
      </c>
      <c r="D22" s="6">
        <f t="shared" ref="D22:F22" si="1">SUM(D10:D21)</f>
        <v>0</v>
      </c>
      <c r="E22" s="6">
        <f t="shared" si="1"/>
        <v>0</v>
      </c>
      <c r="F22" s="6">
        <f t="shared" si="1"/>
        <v>0</v>
      </c>
      <c r="G22" s="6">
        <f>SUM(G10:G21)</f>
        <v>0</v>
      </c>
    </row>
    <row r="23" spans="1:7" ht="14.4">
      <c r="A23" s="11" t="s">
        <v>31</v>
      </c>
      <c r="B23" s="20" t="s">
        <v>114</v>
      </c>
    </row>
    <row r="24" spans="1:7" ht="14.4">
      <c r="B24" s="21" t="s">
        <v>1016</v>
      </c>
      <c r="G24">
        <f>SUM(C24:F24)</f>
        <v>0</v>
      </c>
    </row>
    <row r="25" spans="1:7" ht="14.4">
      <c r="B25" s="22" t="s">
        <v>1017</v>
      </c>
      <c r="G25">
        <f t="shared" ref="G25:G35" si="2">SUM(C25:F25)</f>
        <v>0</v>
      </c>
    </row>
    <row r="26" spans="1:7" ht="14.4">
      <c r="B26" s="21" t="s">
        <v>1018</v>
      </c>
      <c r="G26">
        <f t="shared" si="2"/>
        <v>0</v>
      </c>
    </row>
    <row r="27" spans="1:7" ht="14.4">
      <c r="B27" s="22" t="s">
        <v>1019</v>
      </c>
      <c r="G27">
        <f t="shared" si="2"/>
        <v>0</v>
      </c>
    </row>
    <row r="28" spans="1:7" ht="14.4">
      <c r="B28" s="21" t="s">
        <v>1020</v>
      </c>
      <c r="G28">
        <f t="shared" si="2"/>
        <v>0</v>
      </c>
    </row>
    <row r="29" spans="1:7" ht="14.4">
      <c r="B29" s="22" t="s">
        <v>1021</v>
      </c>
      <c r="G29">
        <f t="shared" si="2"/>
        <v>0</v>
      </c>
    </row>
    <row r="30" spans="1:7" ht="14.4">
      <c r="B30" s="21" t="s">
        <v>1022</v>
      </c>
      <c r="G30">
        <f t="shared" si="2"/>
        <v>0</v>
      </c>
    </row>
    <row r="31" spans="1:7" ht="14.4">
      <c r="B31" s="22" t="s">
        <v>1023</v>
      </c>
      <c r="G31">
        <f t="shared" si="2"/>
        <v>0</v>
      </c>
    </row>
    <row r="32" spans="1:7" ht="14.4">
      <c r="B32" s="21" t="s">
        <v>1024</v>
      </c>
      <c r="G32">
        <f t="shared" si="2"/>
        <v>0</v>
      </c>
    </row>
    <row r="33" spans="1:7" ht="14.4">
      <c r="B33" s="22" t="s">
        <v>571</v>
      </c>
      <c r="G33">
        <f t="shared" si="2"/>
        <v>0</v>
      </c>
    </row>
    <row r="34" spans="1:7" ht="14.4">
      <c r="B34" s="21" t="s">
        <v>572</v>
      </c>
      <c r="G34">
        <f t="shared" si="2"/>
        <v>0</v>
      </c>
    </row>
    <row r="35" spans="1:7" ht="14.4">
      <c r="B35" s="22" t="s">
        <v>573</v>
      </c>
      <c r="G35">
        <f t="shared" si="2"/>
        <v>0</v>
      </c>
    </row>
    <row r="36" spans="1:7" ht="14.4">
      <c r="A36" s="23"/>
      <c r="B36" s="24" t="s">
        <v>20</v>
      </c>
      <c r="C36" s="6">
        <f>SUM(C24:C35)</f>
        <v>0</v>
      </c>
      <c r="D36" s="6">
        <f t="shared" ref="D36:G36" si="3">SUM(D24:D35)</f>
        <v>0</v>
      </c>
      <c r="E36" s="6">
        <f t="shared" si="3"/>
        <v>0</v>
      </c>
      <c r="F36" s="6">
        <f t="shared" si="3"/>
        <v>0</v>
      </c>
      <c r="G36" s="6">
        <f t="shared" si="3"/>
        <v>0</v>
      </c>
    </row>
    <row r="37" spans="1:7" ht="14.4">
      <c r="A37" s="11" t="s">
        <v>59</v>
      </c>
      <c r="B37" s="20" t="s">
        <v>115</v>
      </c>
    </row>
    <row r="38" spans="1:7" ht="14.4">
      <c r="B38" s="21" t="s">
        <v>1016</v>
      </c>
      <c r="G38">
        <f>SUM(C38:F38)</f>
        <v>0</v>
      </c>
    </row>
    <row r="39" spans="1:7" ht="14.4">
      <c r="B39" s="22" t="s">
        <v>1017</v>
      </c>
      <c r="G39">
        <f t="shared" ref="G39:G49" si="4">SUM(C39:F39)</f>
        <v>0</v>
      </c>
    </row>
    <row r="40" spans="1:7" ht="14.4">
      <c r="B40" s="21" t="s">
        <v>1018</v>
      </c>
      <c r="G40">
        <f t="shared" si="4"/>
        <v>0</v>
      </c>
    </row>
    <row r="41" spans="1:7" ht="14.4">
      <c r="B41" s="22" t="s">
        <v>1019</v>
      </c>
      <c r="G41">
        <f t="shared" si="4"/>
        <v>0</v>
      </c>
    </row>
    <row r="42" spans="1:7" ht="14.4">
      <c r="B42" s="21" t="s">
        <v>1020</v>
      </c>
      <c r="G42">
        <f t="shared" si="4"/>
        <v>0</v>
      </c>
    </row>
    <row r="43" spans="1:7" ht="14.4">
      <c r="B43" s="22" t="s">
        <v>1021</v>
      </c>
      <c r="G43">
        <f t="shared" si="4"/>
        <v>0</v>
      </c>
    </row>
    <row r="44" spans="1:7" ht="14.4">
      <c r="B44" s="21" t="s">
        <v>1022</v>
      </c>
      <c r="G44">
        <f t="shared" si="4"/>
        <v>0</v>
      </c>
    </row>
    <row r="45" spans="1:7" ht="14.4">
      <c r="B45" s="22" t="s">
        <v>1023</v>
      </c>
      <c r="G45">
        <f t="shared" si="4"/>
        <v>0</v>
      </c>
    </row>
    <row r="46" spans="1:7" ht="14.4">
      <c r="B46" s="21" t="s">
        <v>1024</v>
      </c>
      <c r="G46">
        <f t="shared" si="4"/>
        <v>0</v>
      </c>
    </row>
    <row r="47" spans="1:7" ht="14.4">
      <c r="B47" s="22" t="s">
        <v>571</v>
      </c>
      <c r="G47">
        <f t="shared" si="4"/>
        <v>0</v>
      </c>
    </row>
    <row r="48" spans="1:7" ht="14.4">
      <c r="B48" s="21" t="s">
        <v>572</v>
      </c>
      <c r="G48">
        <f t="shared" si="4"/>
        <v>0</v>
      </c>
    </row>
    <row r="49" spans="1:7" ht="14.4">
      <c r="B49" s="22" t="s">
        <v>573</v>
      </c>
      <c r="G49">
        <f t="shared" si="4"/>
        <v>0</v>
      </c>
    </row>
    <row r="50" spans="1:7" ht="14.4">
      <c r="A50" s="23"/>
      <c r="B50" s="24" t="s">
        <v>20</v>
      </c>
      <c r="C50" s="6">
        <f>SUM(C38:C49)</f>
        <v>0</v>
      </c>
      <c r="D50" s="6">
        <f t="shared" ref="D50:G50" si="5">SUM(D38:D49)</f>
        <v>0</v>
      </c>
      <c r="E50" s="6">
        <f t="shared" si="5"/>
        <v>0</v>
      </c>
      <c r="F50" s="6">
        <f t="shared" si="5"/>
        <v>0</v>
      </c>
      <c r="G50" s="6">
        <f t="shared" si="5"/>
        <v>0</v>
      </c>
    </row>
    <row r="51" spans="1:7" ht="28.5" customHeight="1">
      <c r="A51" s="11" t="s">
        <v>70</v>
      </c>
      <c r="B51" s="20" t="s">
        <v>116</v>
      </c>
      <c r="D51" s="25" t="s">
        <v>117</v>
      </c>
      <c r="E51" s="25" t="s">
        <v>118</v>
      </c>
      <c r="F51" s="25" t="s">
        <v>119</v>
      </c>
      <c r="G51" s="25" t="s">
        <v>120</v>
      </c>
    </row>
    <row r="52" spans="1:7" ht="14.4">
      <c r="B52" s="21" t="s">
        <v>1016</v>
      </c>
      <c r="D52">
        <f>G24-G38</f>
        <v>0</v>
      </c>
    </row>
    <row r="53" spans="1:7" ht="14.4">
      <c r="B53" s="22" t="s">
        <v>1017</v>
      </c>
      <c r="D53">
        <f t="shared" ref="D53:D63" si="6">G25-G39</f>
        <v>0</v>
      </c>
    </row>
    <row r="54" spans="1:7" ht="14.4">
      <c r="B54" s="21" t="s">
        <v>1018</v>
      </c>
      <c r="D54">
        <f t="shared" si="6"/>
        <v>0</v>
      </c>
    </row>
    <row r="55" spans="1:7" ht="14.4">
      <c r="B55" s="22" t="s">
        <v>1019</v>
      </c>
      <c r="D55">
        <f t="shared" si="6"/>
        <v>0</v>
      </c>
    </row>
    <row r="56" spans="1:7" ht="14.4">
      <c r="B56" s="21" t="s">
        <v>1020</v>
      </c>
      <c r="D56">
        <f t="shared" si="6"/>
        <v>0</v>
      </c>
    </row>
    <row r="57" spans="1:7" ht="14.4">
      <c r="B57" s="22" t="s">
        <v>1021</v>
      </c>
      <c r="D57">
        <f t="shared" si="6"/>
        <v>0</v>
      </c>
    </row>
    <row r="58" spans="1:7" ht="14.4">
      <c r="B58" s="21" t="s">
        <v>1022</v>
      </c>
      <c r="D58">
        <f t="shared" si="6"/>
        <v>0</v>
      </c>
    </row>
    <row r="59" spans="1:7">
      <c r="B59" s="22" t="s">
        <v>1023</v>
      </c>
      <c r="D59">
        <f t="shared" si="6"/>
        <v>0</v>
      </c>
    </row>
    <row r="60" spans="1:7">
      <c r="B60" s="21" t="s">
        <v>1024</v>
      </c>
      <c r="D60">
        <f t="shared" si="6"/>
        <v>0</v>
      </c>
    </row>
    <row r="61" spans="1:7">
      <c r="B61" s="22" t="s">
        <v>571</v>
      </c>
      <c r="D61">
        <f t="shared" si="6"/>
        <v>0</v>
      </c>
    </row>
    <row r="62" spans="1:7">
      <c r="B62" s="21" t="s">
        <v>572</v>
      </c>
      <c r="D62">
        <f t="shared" si="6"/>
        <v>0</v>
      </c>
    </row>
    <row r="63" spans="1:7">
      <c r="B63" s="22" t="s">
        <v>573</v>
      </c>
      <c r="D63">
        <f t="shared" si="6"/>
        <v>0</v>
      </c>
    </row>
    <row r="64" spans="1:7">
      <c r="A64" s="23"/>
      <c r="B64" s="24" t="s">
        <v>20</v>
      </c>
      <c r="C64" s="6"/>
      <c r="D64" s="6">
        <f>SUM(D52:D63)</f>
        <v>0</v>
      </c>
      <c r="E64" s="6">
        <f>SUM(E52:E63)</f>
        <v>0</v>
      </c>
      <c r="F64" s="6"/>
      <c r="G64" s="6"/>
    </row>
    <row r="65" spans="1:7">
      <c r="B65" s="26"/>
    </row>
    <row r="66" spans="1:7">
      <c r="A66" s="11" t="s">
        <v>75</v>
      </c>
      <c r="B66" s="27" t="s">
        <v>121</v>
      </c>
      <c r="E66" s="9" t="s">
        <v>122</v>
      </c>
      <c r="F66" s="858" t="s">
        <v>123</v>
      </c>
      <c r="G66" s="858"/>
    </row>
    <row r="67" spans="1:7">
      <c r="B67" s="26" t="s">
        <v>1025</v>
      </c>
      <c r="E67" s="8"/>
      <c r="F67" s="831"/>
      <c r="G67" s="831"/>
    </row>
    <row r="68" spans="1:7">
      <c r="B68" s="26" t="s">
        <v>124</v>
      </c>
      <c r="E68" s="8"/>
      <c r="F68" s="831"/>
      <c r="G68" s="831"/>
    </row>
    <row r="69" spans="1:7">
      <c r="B69" s="26" t="s">
        <v>125</v>
      </c>
      <c r="E69" s="8"/>
      <c r="F69" s="831"/>
      <c r="G69" s="831"/>
    </row>
    <row r="70" spans="1:7">
      <c r="B70" s="29" t="s">
        <v>574</v>
      </c>
      <c r="E70" s="8"/>
      <c r="F70" s="831"/>
      <c r="G70" s="831"/>
    </row>
    <row r="71" spans="1:7">
      <c r="A71" s="30"/>
      <c r="B71" s="30"/>
      <c r="C71" s="31"/>
      <c r="D71" s="31"/>
      <c r="E71" s="31"/>
      <c r="F71" s="31"/>
      <c r="G71" s="31"/>
    </row>
    <row r="72" spans="1:7">
      <c r="C72" s="9" t="s">
        <v>126</v>
      </c>
    </row>
    <row r="75" spans="1:7">
      <c r="A75" s="10" t="str">
        <f>'[2]R&amp;P Account'!A397</f>
        <v>Place</v>
      </c>
    </row>
    <row r="76" spans="1:7">
      <c r="A76" s="10" t="str">
        <f>'[2]R&amp;P Account'!A398</f>
        <v>Date</v>
      </c>
      <c r="C76" s="9" t="s">
        <v>2</v>
      </c>
    </row>
  </sheetData>
  <mergeCells count="9">
    <mergeCell ref="F68:G68"/>
    <mergeCell ref="F69:G69"/>
    <mergeCell ref="F70:G70"/>
    <mergeCell ref="A2:G2"/>
    <mergeCell ref="A3:G3"/>
    <mergeCell ref="A4:G4"/>
    <mergeCell ref="A5:G5"/>
    <mergeCell ref="F66:G66"/>
    <mergeCell ref="F67:G67"/>
  </mergeCells>
  <pageMargins left="0.31496062992126" right="0.28999999999999998" top="0.74803149606299202" bottom="0.74803149606299202" header="0.31496062992126" footer="0.31496062992126"/>
  <pageSetup paperSize="9" scale="90" orientation="portrait" r:id="rId1"/>
  <rowBreaks count="1" manualBreakCount="1">
    <brk id="50" max="6" man="1"/>
  </rowBreaks>
  <colBreaks count="1" manualBreakCount="1">
    <brk id="11"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view="pageBreakPreview" zoomScaleSheetLayoutView="100" workbookViewId="0">
      <selection activeCell="A36" sqref="A36"/>
    </sheetView>
  </sheetViews>
  <sheetFormatPr defaultColWidth="9" defaultRowHeight="14"/>
  <cols>
    <col min="1" max="1" width="52.6640625" customWidth="1"/>
    <col min="2" max="2" width="37.9140625" customWidth="1"/>
  </cols>
  <sheetData>
    <row r="1" spans="1:2" ht="20.399999999999999">
      <c r="A1" s="861" t="s">
        <v>127</v>
      </c>
      <c r="B1" s="862"/>
    </row>
    <row r="2" spans="1:2" ht="15.65">
      <c r="A2" s="863" t="s">
        <v>128</v>
      </c>
      <c r="B2" s="864"/>
    </row>
    <row r="3" spans="1:2" ht="15.65">
      <c r="A3" s="863"/>
      <c r="B3" s="864"/>
    </row>
    <row r="4" spans="1:2" ht="37.5" customHeight="1">
      <c r="A4" s="865" t="s">
        <v>129</v>
      </c>
      <c r="B4" s="866"/>
    </row>
    <row r="5" spans="1:2" ht="11.25" customHeight="1">
      <c r="A5" s="863"/>
      <c r="B5" s="864"/>
    </row>
    <row r="6" spans="1:2" ht="100.25" customHeight="1">
      <c r="A6" s="859" t="s">
        <v>1933</v>
      </c>
      <c r="B6" s="860"/>
    </row>
    <row r="7" spans="1:2" ht="16.5" customHeight="1">
      <c r="A7" s="867"/>
      <c r="B7" s="868"/>
    </row>
    <row r="8" spans="1:2" ht="32.25" customHeight="1">
      <c r="A8" s="859" t="s">
        <v>130</v>
      </c>
      <c r="B8" s="860"/>
    </row>
    <row r="9" spans="1:2" ht="12.75" customHeight="1">
      <c r="A9" s="863"/>
      <c r="B9" s="864"/>
    </row>
    <row r="10" spans="1:2" ht="54" customHeight="1">
      <c r="A10" s="869" t="s">
        <v>131</v>
      </c>
      <c r="B10" s="870"/>
    </row>
    <row r="11" spans="1:2" ht="11.25" customHeight="1">
      <c r="A11" s="867"/>
      <c r="B11" s="868"/>
    </row>
    <row r="12" spans="1:2" ht="45.75" customHeight="1">
      <c r="A12" s="859" t="s">
        <v>132</v>
      </c>
      <c r="B12" s="860"/>
    </row>
    <row r="13" spans="1:2" ht="15.65">
      <c r="A13" s="859">
        <v>1</v>
      </c>
      <c r="B13" s="860"/>
    </row>
    <row r="14" spans="1:2" ht="15.65">
      <c r="A14" s="859">
        <v>2</v>
      </c>
      <c r="B14" s="860"/>
    </row>
    <row r="15" spans="1:2" ht="36.75" customHeight="1">
      <c r="A15" s="859" t="s">
        <v>133</v>
      </c>
      <c r="B15" s="860"/>
    </row>
    <row r="16" spans="1:2" ht="12" customHeight="1">
      <c r="A16" s="681"/>
      <c r="B16" s="654"/>
    </row>
    <row r="17" spans="1:9" ht="52.5" customHeight="1">
      <c r="A17" s="869" t="s">
        <v>1044</v>
      </c>
      <c r="B17" s="870"/>
    </row>
    <row r="18" spans="1:9" ht="15.65">
      <c r="A18" s="681"/>
      <c r="B18" s="654"/>
    </row>
    <row r="19" spans="1:9" ht="36.75" customHeight="1">
      <c r="A19" s="869" t="s">
        <v>773</v>
      </c>
      <c r="B19" s="870"/>
    </row>
    <row r="20" spans="1:9" ht="15.65">
      <c r="A20" s="681"/>
      <c r="B20" s="654"/>
    </row>
    <row r="21" spans="1:9" ht="15.65">
      <c r="A21" s="859" t="s">
        <v>134</v>
      </c>
      <c r="B21" s="860"/>
    </row>
    <row r="22" spans="1:9" ht="15.65">
      <c r="A22" s="859">
        <v>1</v>
      </c>
      <c r="B22" s="860"/>
    </row>
    <row r="23" spans="1:9" ht="15.65">
      <c r="A23" s="859"/>
      <c r="B23" s="860"/>
    </row>
    <row r="24" spans="1:9" ht="15.65">
      <c r="A24" s="859" t="s">
        <v>135</v>
      </c>
      <c r="B24" s="860"/>
    </row>
    <row r="25" spans="1:9" ht="15.65">
      <c r="A25" s="674" t="s">
        <v>136</v>
      </c>
      <c r="B25" s="682" t="str">
        <f>BS!E50</f>
        <v xml:space="preserve">For </v>
      </c>
      <c r="C25" s="192"/>
    </row>
    <row r="26" spans="1:9" ht="13.5" customHeight="1">
      <c r="A26" s="683"/>
      <c r="B26" s="654" t="s">
        <v>2</v>
      </c>
    </row>
    <row r="27" spans="1:9" ht="15.65">
      <c r="A27" s="683"/>
      <c r="B27" s="684" t="str">
        <f>BS!E52</f>
        <v>FRN :</v>
      </c>
    </row>
    <row r="28" spans="1:9" ht="15.75" customHeight="1">
      <c r="A28" s="683" t="s">
        <v>137</v>
      </c>
      <c r="B28" s="685"/>
    </row>
    <row r="29" spans="1:9" ht="15.75" customHeight="1">
      <c r="A29" s="683"/>
      <c r="B29" s="654"/>
    </row>
    <row r="30" spans="1:9" ht="15.75" customHeight="1">
      <c r="A30" s="683"/>
      <c r="B30" s="654" t="str">
        <f>BS!E56</f>
        <v>Auditor Name</v>
      </c>
    </row>
    <row r="31" spans="1:9" ht="15.75" customHeight="1">
      <c r="A31" s="683" t="str">
        <f>BS!B57</f>
        <v xml:space="preserve">Place:  </v>
      </c>
      <c r="B31" s="654" t="str">
        <f>BS!E57</f>
        <v>Partner/Proprietor</v>
      </c>
      <c r="E31" s="32" t="s">
        <v>138</v>
      </c>
      <c r="F31" s="32" t="s">
        <v>139</v>
      </c>
      <c r="G31" s="32" t="s">
        <v>140</v>
      </c>
      <c r="I31" s="32"/>
    </row>
    <row r="32" spans="1:9" ht="15.75" customHeight="1">
      <c r="A32" s="683" t="str">
        <f>BS!B58</f>
        <v xml:space="preserve">Date : </v>
      </c>
      <c r="B32" s="654" t="str">
        <f>BS!E58</f>
        <v xml:space="preserve">Mem No </v>
      </c>
      <c r="G32" s="33" t="s">
        <v>140</v>
      </c>
      <c r="I32" s="33"/>
    </row>
    <row r="33" spans="1:10" ht="15" customHeight="1" thickBot="1">
      <c r="A33" s="686"/>
      <c r="B33" s="679" t="str">
        <f>BS!E59</f>
        <v xml:space="preserve">UDIN: </v>
      </c>
      <c r="H33" s="5" t="s">
        <v>141</v>
      </c>
      <c r="J33" s="5"/>
    </row>
    <row r="34" spans="1:10" ht="15.65">
      <c r="A34" s="34"/>
    </row>
  </sheetData>
  <mergeCells count="21">
    <mergeCell ref="A22:B22"/>
    <mergeCell ref="A23:B23"/>
    <mergeCell ref="A24:B24"/>
    <mergeCell ref="A13:B13"/>
    <mergeCell ref="A14:B14"/>
    <mergeCell ref="A15:B15"/>
    <mergeCell ref="A17:B17"/>
    <mergeCell ref="A19:B19"/>
    <mergeCell ref="A21:B21"/>
    <mergeCell ref="A12:B12"/>
    <mergeCell ref="A1:B1"/>
    <mergeCell ref="A2:B2"/>
    <mergeCell ref="A4:B4"/>
    <mergeCell ref="A3:B3"/>
    <mergeCell ref="A6:B6"/>
    <mergeCell ref="A5:B5"/>
    <mergeCell ref="A7:B7"/>
    <mergeCell ref="A8:B8"/>
    <mergeCell ref="A9:B9"/>
    <mergeCell ref="A10:B10"/>
    <mergeCell ref="A11:B11"/>
  </mergeCells>
  <pageMargins left="0.7" right="0.7" top="0.75" bottom="0.75" header="0.3" footer="0.3"/>
  <pageSetup paperSize="9" scale="8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view="pageBreakPreview" topLeftCell="A8" zoomScaleNormal="98" zoomScaleSheetLayoutView="100" workbookViewId="0">
      <selection activeCell="F10" sqref="F10"/>
    </sheetView>
  </sheetViews>
  <sheetFormatPr defaultColWidth="9" defaultRowHeight="14"/>
  <cols>
    <col min="1" max="1" width="7.6640625" customWidth="1"/>
    <col min="2" max="2" width="54.08203125" customWidth="1"/>
    <col min="3" max="3" width="11.08203125" customWidth="1"/>
  </cols>
  <sheetData>
    <row r="1" spans="1:3" ht="14.4">
      <c r="A1" s="871" t="s">
        <v>142</v>
      </c>
      <c r="B1" s="871"/>
      <c r="C1" s="871"/>
    </row>
    <row r="2" spans="1:3" ht="14.4">
      <c r="C2" s="9"/>
    </row>
    <row r="3" spans="1:3" ht="14.4">
      <c r="A3" s="28" t="s">
        <v>143</v>
      </c>
      <c r="B3" s="28" t="s">
        <v>0</v>
      </c>
      <c r="C3" s="28" t="s">
        <v>123</v>
      </c>
    </row>
    <row r="4" spans="1:3" ht="16.5" customHeight="1">
      <c r="A4" s="35" t="s">
        <v>144</v>
      </c>
      <c r="B4" s="36" t="s">
        <v>145</v>
      </c>
      <c r="C4" s="28" t="s">
        <v>146</v>
      </c>
    </row>
    <row r="5" spans="1:3" ht="19.25" customHeight="1">
      <c r="A5" s="35" t="s">
        <v>147</v>
      </c>
      <c r="B5" s="36" t="s">
        <v>148</v>
      </c>
      <c r="C5" s="28" t="s">
        <v>146</v>
      </c>
    </row>
    <row r="6" spans="1:3" ht="20.149999999999999" customHeight="1">
      <c r="A6" s="35" t="s">
        <v>149</v>
      </c>
      <c r="B6" s="36" t="s">
        <v>150</v>
      </c>
      <c r="C6" s="28" t="s">
        <v>146</v>
      </c>
    </row>
    <row r="7" spans="1:3" ht="18.649999999999999" customHeight="1">
      <c r="A7" s="35" t="s">
        <v>67</v>
      </c>
      <c r="B7" s="36" t="s">
        <v>151</v>
      </c>
      <c r="C7" s="28" t="s">
        <v>146</v>
      </c>
    </row>
    <row r="8" spans="1:3" ht="14.4">
      <c r="A8" s="8" t="s">
        <v>152</v>
      </c>
      <c r="B8" s="8" t="s">
        <v>153</v>
      </c>
      <c r="C8" s="28" t="s">
        <v>146</v>
      </c>
    </row>
    <row r="9" spans="1:3" ht="26.75" customHeight="1">
      <c r="A9" s="35" t="s">
        <v>154</v>
      </c>
      <c r="B9" s="36" t="s">
        <v>155</v>
      </c>
      <c r="C9" s="28" t="s">
        <v>146</v>
      </c>
    </row>
    <row r="10" spans="1:3" ht="47.75" customHeight="1">
      <c r="A10" s="37" t="s">
        <v>156</v>
      </c>
      <c r="B10" s="36" t="s">
        <v>157</v>
      </c>
      <c r="C10" s="28" t="s">
        <v>146</v>
      </c>
    </row>
    <row r="11" spans="1:3" ht="44.15" customHeight="1">
      <c r="A11" s="35" t="s">
        <v>158</v>
      </c>
      <c r="B11" s="36" t="s">
        <v>159</v>
      </c>
      <c r="C11" s="28" t="s">
        <v>146</v>
      </c>
    </row>
    <row r="12" spans="1:3" ht="47.75" customHeight="1">
      <c r="A12" s="35" t="s">
        <v>160</v>
      </c>
      <c r="B12" s="36" t="s">
        <v>161</v>
      </c>
      <c r="C12" s="28" t="s">
        <v>146</v>
      </c>
    </row>
    <row r="13" spans="1:3" ht="45" customHeight="1">
      <c r="A13" s="35" t="s">
        <v>162</v>
      </c>
      <c r="B13" s="36" t="s">
        <v>163</v>
      </c>
      <c r="C13" s="28" t="s">
        <v>146</v>
      </c>
    </row>
    <row r="14" spans="1:3" ht="32.15" customHeight="1">
      <c r="A14" s="35" t="s">
        <v>164</v>
      </c>
      <c r="B14" s="36" t="s">
        <v>165</v>
      </c>
      <c r="C14" s="28" t="s">
        <v>146</v>
      </c>
    </row>
    <row r="15" spans="1:3" ht="59.75" customHeight="1">
      <c r="A15" s="35" t="s">
        <v>166</v>
      </c>
      <c r="B15" s="36" t="s">
        <v>167</v>
      </c>
      <c r="C15" s="28" t="s">
        <v>146</v>
      </c>
    </row>
    <row r="16" spans="1:3" ht="41.75" customHeight="1">
      <c r="A16" s="35" t="s">
        <v>168</v>
      </c>
      <c r="B16" s="36" t="s">
        <v>169</v>
      </c>
      <c r="C16" s="28" t="s">
        <v>146</v>
      </c>
    </row>
    <row r="17" spans="1:3" ht="18" customHeight="1">
      <c r="A17" s="35" t="s">
        <v>170</v>
      </c>
      <c r="B17" s="36" t="s">
        <v>171</v>
      </c>
      <c r="C17" s="28" t="s">
        <v>146</v>
      </c>
    </row>
    <row r="18" spans="1:3" ht="17.149999999999999" customHeight="1">
      <c r="A18" s="35" t="s">
        <v>170</v>
      </c>
      <c r="B18" s="36" t="s">
        <v>172</v>
      </c>
      <c r="C18" s="28" t="s">
        <v>146</v>
      </c>
    </row>
    <row r="19" spans="1:3" ht="14.75" customHeight="1">
      <c r="A19" s="35"/>
      <c r="B19" s="36" t="s">
        <v>173</v>
      </c>
      <c r="C19" s="28" t="s">
        <v>146</v>
      </c>
    </row>
    <row r="20" spans="1:3" ht="29.75" customHeight="1">
      <c r="A20" s="35" t="s">
        <v>174</v>
      </c>
      <c r="B20" s="36" t="s">
        <v>175</v>
      </c>
      <c r="C20" s="28" t="s">
        <v>146</v>
      </c>
    </row>
    <row r="21" spans="1:3" ht="29.15" customHeight="1">
      <c r="A21" s="35" t="s">
        <v>176</v>
      </c>
      <c r="B21" s="36" t="s">
        <v>177</v>
      </c>
      <c r="C21" s="28" t="s">
        <v>146</v>
      </c>
    </row>
    <row r="22" spans="1:3" ht="19.5" customHeight="1">
      <c r="A22" s="35" t="s">
        <v>26</v>
      </c>
      <c r="B22" s="36" t="s">
        <v>178</v>
      </c>
      <c r="C22" s="28" t="s">
        <v>146</v>
      </c>
    </row>
    <row r="23" spans="1:3" ht="27.65" customHeight="1">
      <c r="A23" s="35" t="s">
        <v>179</v>
      </c>
      <c r="B23" s="36" t="s">
        <v>180</v>
      </c>
      <c r="C23" s="28" t="s">
        <v>146</v>
      </c>
    </row>
  </sheetData>
  <mergeCells count="1">
    <mergeCell ref="A1:C1"/>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2"/>
  <sheetViews>
    <sheetView view="pageBreakPreview" topLeftCell="A88" zoomScaleNormal="85" zoomScaleSheetLayoutView="100" workbookViewId="0">
      <selection activeCell="L20" sqref="L20"/>
    </sheetView>
  </sheetViews>
  <sheetFormatPr defaultColWidth="9" defaultRowHeight="14"/>
  <cols>
    <col min="1" max="1" width="4.08203125" customWidth="1"/>
    <col min="2" max="2" width="3" bestFit="1" customWidth="1"/>
    <col min="3" max="3" width="11.6640625" bestFit="1" customWidth="1"/>
    <col min="5" max="5" width="2.33203125" customWidth="1"/>
    <col min="8" max="8" width="6.4140625" customWidth="1"/>
    <col min="9" max="9" width="12.6640625" customWidth="1"/>
    <col min="10" max="10" width="15.33203125" customWidth="1"/>
    <col min="11" max="11" width="8.4140625" customWidth="1"/>
    <col min="12" max="12" width="14.6640625" customWidth="1"/>
    <col min="13" max="13" width="3.08203125" customWidth="1"/>
    <col min="14" max="14" width="7.58203125" customWidth="1"/>
    <col min="15" max="15" width="12" customWidth="1"/>
    <col min="16" max="16" width="20.08203125" bestFit="1" customWidth="1"/>
    <col min="17" max="17" width="18.08203125" customWidth="1"/>
  </cols>
  <sheetData>
    <row r="1" spans="1:19" ht="14.4">
      <c r="A1" s="792" t="s">
        <v>1931</v>
      </c>
      <c r="B1" s="792"/>
      <c r="C1" s="792"/>
      <c r="D1" s="792"/>
      <c r="E1" s="792"/>
      <c r="F1" s="792"/>
      <c r="G1" s="792"/>
      <c r="H1" s="792"/>
      <c r="I1" s="792"/>
      <c r="J1" s="792"/>
      <c r="K1" s="792"/>
      <c r="L1" s="792"/>
      <c r="M1" s="792"/>
      <c r="N1" s="792"/>
      <c r="O1" s="792"/>
    </row>
    <row r="2" spans="1:19" ht="14.4">
      <c r="A2" s="918" t="s">
        <v>1932</v>
      </c>
      <c r="B2" s="918"/>
      <c r="C2" s="918"/>
      <c r="D2" s="918"/>
      <c r="E2" s="918"/>
      <c r="F2" s="918"/>
      <c r="G2" s="918"/>
      <c r="H2" s="918"/>
      <c r="I2" s="918"/>
      <c r="J2" s="918"/>
      <c r="K2" s="918"/>
      <c r="L2" s="918"/>
      <c r="M2" s="918"/>
      <c r="N2" s="918"/>
      <c r="O2" s="918"/>
      <c r="Q2" t="s">
        <v>181</v>
      </c>
    </row>
    <row r="3" spans="1:19" ht="33.75" customHeight="1">
      <c r="A3" s="878">
        <v>1</v>
      </c>
      <c r="B3" s="582" t="s">
        <v>182</v>
      </c>
      <c r="C3" s="879" t="s">
        <v>183</v>
      </c>
      <c r="D3" s="880"/>
      <c r="E3" s="880"/>
      <c r="F3" s="880"/>
      <c r="G3" s="880"/>
      <c r="H3" s="880"/>
      <c r="I3" s="880"/>
      <c r="J3" s="880"/>
      <c r="K3" s="880"/>
      <c r="L3" s="880"/>
      <c r="M3" s="880"/>
      <c r="N3" s="880"/>
      <c r="O3" s="583" t="s">
        <v>1841</v>
      </c>
      <c r="P3">
        <v>14</v>
      </c>
    </row>
    <row r="4" spans="1:19">
      <c r="A4" s="878"/>
      <c r="B4" s="582" t="s">
        <v>185</v>
      </c>
      <c r="C4" s="880" t="s">
        <v>186</v>
      </c>
      <c r="D4" s="880"/>
      <c r="E4" s="880"/>
      <c r="F4" s="880"/>
      <c r="G4" s="880"/>
      <c r="H4" s="880"/>
      <c r="I4" s="880"/>
      <c r="J4" s="880"/>
      <c r="K4" s="880"/>
      <c r="L4" s="880"/>
      <c r="M4" s="880"/>
      <c r="N4" s="880"/>
      <c r="O4" s="584"/>
    </row>
    <row r="5" spans="1:19" ht="34.5" customHeight="1">
      <c r="A5" s="878"/>
      <c r="B5" s="881" t="s">
        <v>187</v>
      </c>
      <c r="C5" s="879" t="s">
        <v>1842</v>
      </c>
      <c r="D5" s="881"/>
      <c r="E5" s="881"/>
      <c r="F5" s="881"/>
      <c r="G5" s="881" t="s">
        <v>1843</v>
      </c>
      <c r="H5" s="881"/>
      <c r="I5" s="881" t="s">
        <v>1844</v>
      </c>
      <c r="J5" s="881"/>
      <c r="K5" s="880" t="s">
        <v>1845</v>
      </c>
      <c r="L5" s="880"/>
      <c r="M5" s="880"/>
      <c r="N5" s="880"/>
      <c r="O5" s="585" t="s">
        <v>1841</v>
      </c>
    </row>
    <row r="6" spans="1:19" ht="30.75" customHeight="1">
      <c r="A6" s="878"/>
      <c r="B6" s="881"/>
      <c r="C6" s="881"/>
      <c r="D6" s="881"/>
      <c r="E6" s="881"/>
      <c r="F6" s="881"/>
      <c r="G6" s="881"/>
      <c r="H6" s="881"/>
      <c r="I6" s="881"/>
      <c r="J6" s="881"/>
      <c r="K6" s="880"/>
      <c r="L6" s="880"/>
      <c r="M6" s="880"/>
      <c r="N6" s="880"/>
      <c r="O6" s="585"/>
    </row>
    <row r="7" spans="1:19" ht="31.25" customHeight="1">
      <c r="A7" s="882">
        <v>2</v>
      </c>
      <c r="B7" s="875" t="s">
        <v>196</v>
      </c>
      <c r="C7" s="875"/>
      <c r="D7" s="875"/>
      <c r="E7" s="875"/>
      <c r="F7" s="875"/>
      <c r="G7" s="875"/>
      <c r="H7" s="875"/>
      <c r="I7" s="875"/>
      <c r="J7" s="875"/>
      <c r="K7" s="875"/>
      <c r="L7" s="875"/>
      <c r="M7" s="875"/>
      <c r="N7" s="875"/>
      <c r="O7" s="631">
        <f>'I&amp;E SUB SCHEDULES'!D21</f>
        <v>0</v>
      </c>
    </row>
    <row r="8" spans="1:19" ht="20.25" customHeight="1">
      <c r="A8" s="883"/>
      <c r="B8" s="875" t="s">
        <v>1846</v>
      </c>
      <c r="C8" s="875"/>
      <c r="D8" s="875"/>
      <c r="E8" s="875"/>
      <c r="F8" s="875"/>
      <c r="G8" s="875"/>
      <c r="H8" s="875"/>
      <c r="I8" s="875"/>
      <c r="J8" s="875"/>
      <c r="K8" s="875"/>
      <c r="L8" s="875"/>
      <c r="M8" s="875"/>
      <c r="N8" s="875"/>
      <c r="O8" s="631">
        <f>'I&amp;E SUB SCHEDULES'!D24-'I&amp;E SUB SCHEDULES'!D21</f>
        <v>0</v>
      </c>
    </row>
    <row r="9" spans="1:19" ht="15.65" customHeight="1">
      <c r="A9" s="884"/>
      <c r="B9" s="875" t="s">
        <v>1975</v>
      </c>
      <c r="C9" s="875"/>
      <c r="D9" s="875"/>
      <c r="E9" s="875"/>
      <c r="F9" s="875"/>
      <c r="G9" s="875"/>
      <c r="H9" s="875"/>
      <c r="I9" s="875"/>
      <c r="J9" s="875"/>
      <c r="K9" s="875"/>
      <c r="L9" s="875"/>
      <c r="M9" s="875"/>
      <c r="N9" s="875"/>
      <c r="O9" s="631">
        <f>SUM(O7:O8)</f>
        <v>0</v>
      </c>
    </row>
    <row r="10" spans="1:19" ht="15.65" customHeight="1">
      <c r="A10" s="606">
        <v>3</v>
      </c>
      <c r="B10" s="876" t="s">
        <v>1940</v>
      </c>
      <c r="C10" s="876"/>
      <c r="D10" s="876"/>
      <c r="E10" s="876"/>
      <c r="F10" s="876"/>
      <c r="G10" s="876"/>
      <c r="H10" s="876"/>
      <c r="I10" s="876"/>
      <c r="J10" s="876"/>
      <c r="K10" s="876"/>
      <c r="L10" s="876"/>
      <c r="M10" s="876"/>
      <c r="N10" s="876"/>
      <c r="O10" s="323">
        <f>'R &amp; P Schedule '!D52</f>
        <v>0</v>
      </c>
    </row>
    <row r="11" spans="1:19" ht="34.25" customHeight="1">
      <c r="A11" s="8">
        <v>4</v>
      </c>
      <c r="B11" s="8" t="s">
        <v>30</v>
      </c>
      <c r="C11" s="877" t="s">
        <v>1847</v>
      </c>
      <c r="D11" s="877"/>
      <c r="E11" s="877"/>
      <c r="F11" s="877"/>
      <c r="G11" s="877"/>
      <c r="H11" s="877"/>
      <c r="I11" s="877"/>
      <c r="J11" s="877"/>
      <c r="K11" s="877"/>
      <c r="L11" s="877"/>
      <c r="M11" s="877"/>
      <c r="N11" s="877"/>
      <c r="O11" s="323">
        <f>'Form 10 B SCH'!N5</f>
        <v>0</v>
      </c>
    </row>
    <row r="12" spans="1:19" ht="31.25" customHeight="1">
      <c r="A12" s="8">
        <v>5</v>
      </c>
      <c r="B12" s="888" t="s">
        <v>1973</v>
      </c>
      <c r="C12" s="888"/>
      <c r="D12" s="888"/>
      <c r="E12" s="888"/>
      <c r="F12" s="888"/>
      <c r="G12" s="888"/>
      <c r="H12" s="888"/>
      <c r="I12" s="888"/>
      <c r="J12" s="888"/>
      <c r="K12" s="888"/>
      <c r="L12" s="888"/>
      <c r="M12" s="888"/>
      <c r="N12" s="888"/>
      <c r="O12" s="631">
        <f>O9</f>
        <v>0</v>
      </c>
    </row>
    <row r="13" spans="1:19" ht="50" customHeight="1">
      <c r="A13" s="8">
        <v>6</v>
      </c>
      <c r="B13" s="892" t="s">
        <v>1954</v>
      </c>
      <c r="C13" s="893"/>
      <c r="D13" s="893"/>
      <c r="E13" s="893"/>
      <c r="F13" s="893"/>
      <c r="G13" s="893"/>
      <c r="H13" s="893"/>
      <c r="I13" s="893"/>
      <c r="J13" s="893"/>
      <c r="K13" s="893"/>
      <c r="L13" s="893"/>
      <c r="M13" s="893"/>
      <c r="N13" s="894"/>
      <c r="O13" s="631">
        <f>IE!D20-IE!D16-IE!D10-IE!D19</f>
        <v>0</v>
      </c>
    </row>
    <row r="14" spans="1:19" ht="14.4">
      <c r="A14" s="8">
        <v>7</v>
      </c>
      <c r="B14" s="889" t="s">
        <v>1955</v>
      </c>
      <c r="C14" s="890"/>
      <c r="D14" s="890"/>
      <c r="E14" s="890"/>
      <c r="F14" s="890"/>
      <c r="G14" s="890"/>
      <c r="H14" s="890"/>
      <c r="I14" s="890"/>
      <c r="J14" s="890"/>
      <c r="K14" s="890"/>
      <c r="L14" s="890"/>
      <c r="M14" s="890"/>
      <c r="N14" s="891"/>
      <c r="O14" s="631">
        <f>SUM(O12:O13)</f>
        <v>0</v>
      </c>
    </row>
    <row r="15" spans="1:19" ht="14.4">
      <c r="A15" s="8">
        <v>8</v>
      </c>
      <c r="B15" s="889" t="s">
        <v>1970</v>
      </c>
      <c r="C15" s="890"/>
      <c r="D15" s="890"/>
      <c r="E15" s="890"/>
      <c r="F15" s="890"/>
      <c r="G15" s="890"/>
      <c r="H15" s="890"/>
      <c r="I15" s="890"/>
      <c r="J15" s="890"/>
      <c r="K15" s="890"/>
      <c r="L15" s="890"/>
      <c r="M15" s="890"/>
      <c r="N15" s="890"/>
      <c r="O15" s="323"/>
      <c r="P15" s="621" t="s">
        <v>1947</v>
      </c>
      <c r="Q15" s="621"/>
      <c r="R15" s="621"/>
      <c r="S15" s="621"/>
    </row>
    <row r="16" spans="1:19" ht="28.75">
      <c r="A16" s="8"/>
      <c r="B16" s="8" t="s">
        <v>372</v>
      </c>
      <c r="C16" s="875" t="s">
        <v>200</v>
      </c>
      <c r="D16" s="875"/>
      <c r="E16" s="875"/>
      <c r="F16" s="875"/>
      <c r="G16" s="875"/>
      <c r="H16" s="875"/>
      <c r="I16" s="875"/>
      <c r="J16" s="875"/>
      <c r="K16" s="875"/>
      <c r="L16" s="36" t="s">
        <v>1853</v>
      </c>
      <c r="M16" s="885" t="s">
        <v>1854</v>
      </c>
      <c r="N16" s="885"/>
      <c r="O16" s="36" t="s">
        <v>1</v>
      </c>
      <c r="P16" s="622" t="s">
        <v>0</v>
      </c>
      <c r="Q16" s="623"/>
      <c r="R16" s="623"/>
      <c r="S16" s="624" t="s">
        <v>1052</v>
      </c>
    </row>
    <row r="17" spans="1:19" ht="14.4">
      <c r="A17" s="8"/>
      <c r="B17" s="8" t="s">
        <v>417</v>
      </c>
      <c r="C17" s="8"/>
      <c r="D17" s="875" t="s">
        <v>202</v>
      </c>
      <c r="E17" s="875"/>
      <c r="F17" s="875"/>
      <c r="G17" s="875"/>
      <c r="H17" s="875"/>
      <c r="I17" s="875"/>
      <c r="J17" s="875"/>
      <c r="K17" s="875"/>
      <c r="L17" s="632"/>
      <c r="M17" s="886">
        <f>S24*0.85</f>
        <v>0</v>
      </c>
      <c r="N17" s="886"/>
      <c r="O17" s="632">
        <f>SUM(L17:N17)</f>
        <v>0</v>
      </c>
      <c r="P17" s="625" t="s">
        <v>1952</v>
      </c>
      <c r="Q17" s="621"/>
      <c r="R17" s="621"/>
      <c r="S17" s="626">
        <f>IE!D19-IE!D23</f>
        <v>0</v>
      </c>
    </row>
    <row r="18" spans="1:19">
      <c r="A18" s="8"/>
      <c r="B18" s="912" t="s">
        <v>419</v>
      </c>
      <c r="C18" s="8" t="s">
        <v>1848</v>
      </c>
      <c r="D18" s="875" t="s">
        <v>1855</v>
      </c>
      <c r="E18" s="875"/>
      <c r="F18" s="875"/>
      <c r="G18" s="875"/>
      <c r="H18" s="875"/>
      <c r="I18" s="875"/>
      <c r="J18" s="875"/>
      <c r="K18" s="875"/>
      <c r="L18" s="632">
        <v>0</v>
      </c>
      <c r="M18" s="887">
        <f>S28</f>
        <v>0</v>
      </c>
      <c r="N18" s="887"/>
      <c r="O18" s="632">
        <f>SUM(L18:N18)</f>
        <v>0</v>
      </c>
      <c r="P18" s="625" t="str">
        <f>IE!B24</f>
        <v>Donations/Contributions Paid</v>
      </c>
      <c r="Q18" s="621"/>
      <c r="R18" s="621"/>
      <c r="S18" s="626">
        <f>IE!D24</f>
        <v>0</v>
      </c>
    </row>
    <row r="19" spans="1:19">
      <c r="A19" s="8"/>
      <c r="B19" s="912"/>
      <c r="C19" s="8" t="s">
        <v>1849</v>
      </c>
      <c r="D19" s="875" t="s">
        <v>1856</v>
      </c>
      <c r="E19" s="875"/>
      <c r="F19" s="875"/>
      <c r="G19" s="875"/>
      <c r="H19" s="875"/>
      <c r="I19" s="875"/>
      <c r="J19" s="875"/>
      <c r="K19" s="875"/>
      <c r="L19" s="632">
        <v>0</v>
      </c>
      <c r="M19" s="886">
        <v>0</v>
      </c>
      <c r="N19" s="886"/>
      <c r="O19" s="632">
        <f t="shared" ref="O19:O21" si="0">SUM(L19:N19)</f>
        <v>0</v>
      </c>
      <c r="P19" s="625" t="str">
        <f>IE!B25</f>
        <v>Employee Benefits Expense</v>
      </c>
      <c r="Q19" s="621"/>
      <c r="R19" s="621"/>
      <c r="S19" s="626">
        <f>IE!D25</f>
        <v>0</v>
      </c>
    </row>
    <row r="20" spans="1:19">
      <c r="A20" s="8"/>
      <c r="B20" s="912"/>
      <c r="C20" s="8" t="s">
        <v>1850</v>
      </c>
      <c r="D20" s="875" t="s">
        <v>418</v>
      </c>
      <c r="E20" s="875"/>
      <c r="F20" s="875"/>
      <c r="G20" s="875"/>
      <c r="H20" s="875"/>
      <c r="I20" s="875"/>
      <c r="J20" s="875"/>
      <c r="K20" s="875"/>
      <c r="L20" s="632">
        <v>0</v>
      </c>
      <c r="M20" s="886">
        <v>0</v>
      </c>
      <c r="N20" s="886"/>
      <c r="O20" s="632">
        <f>SUM(L20:N20)</f>
        <v>0</v>
      </c>
      <c r="P20" s="625" t="str">
        <f>IE!B27</f>
        <v>Finance Costs</v>
      </c>
      <c r="Q20" s="621"/>
      <c r="R20" s="621"/>
      <c r="S20" s="626">
        <f>IE!D27</f>
        <v>0</v>
      </c>
    </row>
    <row r="21" spans="1:19">
      <c r="A21" s="8"/>
      <c r="B21" s="912"/>
      <c r="C21" s="8" t="s">
        <v>1851</v>
      </c>
      <c r="D21" s="875" t="s">
        <v>1857</v>
      </c>
      <c r="E21" s="875"/>
      <c r="F21" s="875"/>
      <c r="G21" s="875"/>
      <c r="H21" s="875"/>
      <c r="I21" s="875"/>
      <c r="J21" s="875"/>
      <c r="K21" s="875"/>
      <c r="L21" s="632">
        <v>0</v>
      </c>
      <c r="M21" s="886">
        <v>0</v>
      </c>
      <c r="N21" s="886"/>
      <c r="O21" s="632">
        <f t="shared" si="0"/>
        <v>0</v>
      </c>
      <c r="P21" s="625" t="str">
        <f>IE!B28</f>
        <v>Other Expenses</v>
      </c>
      <c r="Q21" s="621"/>
      <c r="R21" s="621"/>
      <c r="S21" s="626">
        <f>IE!D28</f>
        <v>0</v>
      </c>
    </row>
    <row r="22" spans="1:19">
      <c r="A22" s="8"/>
      <c r="B22" s="912"/>
      <c r="C22" s="8" t="s">
        <v>1852</v>
      </c>
      <c r="D22" s="900" t="s">
        <v>28</v>
      </c>
      <c r="E22" s="901"/>
      <c r="F22" s="901"/>
      <c r="G22" s="901"/>
      <c r="H22" s="901"/>
      <c r="I22" s="901"/>
      <c r="J22" s="901"/>
      <c r="K22" s="902"/>
      <c r="L22" s="632">
        <v>0</v>
      </c>
      <c r="M22" s="903">
        <v>0</v>
      </c>
      <c r="N22" s="904"/>
      <c r="O22" s="632">
        <f>SUM(L22:N22)</f>
        <v>0</v>
      </c>
      <c r="P22" s="625" t="str">
        <f>IE!B29</f>
        <v>Object Related Expenses</v>
      </c>
      <c r="Q22" s="621"/>
      <c r="R22" s="621"/>
      <c r="S22" s="626">
        <f>IE!D29</f>
        <v>0</v>
      </c>
    </row>
    <row r="23" spans="1:19">
      <c r="A23" s="8"/>
      <c r="B23" s="912"/>
      <c r="C23" s="8" t="s">
        <v>1904</v>
      </c>
      <c r="D23" s="875" t="s">
        <v>1</v>
      </c>
      <c r="E23" s="875"/>
      <c r="F23" s="875"/>
      <c r="G23" s="875"/>
      <c r="H23" s="875"/>
      <c r="I23" s="875"/>
      <c r="J23" s="875"/>
      <c r="K23" s="875"/>
      <c r="L23" s="632">
        <f>SUM(L18:L22)</f>
        <v>0</v>
      </c>
      <c r="M23" s="887">
        <f>SUM(M18:N22)</f>
        <v>0</v>
      </c>
      <c r="N23" s="886"/>
      <c r="O23" s="632">
        <f>SUM(L23:N23)</f>
        <v>0</v>
      </c>
      <c r="P23" s="625" t="str">
        <f>IE!B30</f>
        <v>Religious/charitable Expenses</v>
      </c>
      <c r="Q23" s="621"/>
      <c r="R23" s="621"/>
      <c r="S23" s="626">
        <f>IE!D30</f>
        <v>0</v>
      </c>
    </row>
    <row r="24" spans="1:19" ht="14.4">
      <c r="A24" s="8"/>
      <c r="B24" s="8" t="s">
        <v>423</v>
      </c>
      <c r="C24" s="8"/>
      <c r="D24" s="875" t="s">
        <v>203</v>
      </c>
      <c r="E24" s="875"/>
      <c r="F24" s="875"/>
      <c r="G24" s="875"/>
      <c r="H24" s="875"/>
      <c r="I24" s="875"/>
      <c r="J24" s="875"/>
      <c r="K24" s="875"/>
      <c r="L24" s="632">
        <f>L23+L17</f>
        <v>0</v>
      </c>
      <c r="M24" s="887">
        <f>M17+M23</f>
        <v>0</v>
      </c>
      <c r="N24" s="886"/>
      <c r="O24" s="633">
        <f>SUM(L24:N24)</f>
        <v>0</v>
      </c>
      <c r="P24" s="621" t="s">
        <v>1949</v>
      </c>
      <c r="Q24" s="621"/>
      <c r="R24" s="621"/>
      <c r="S24" s="626">
        <f>'I&amp;E SUB SCHEDULES'!D165</f>
        <v>0</v>
      </c>
    </row>
    <row r="25" spans="1:19" ht="15.75" customHeight="1">
      <c r="A25" s="46"/>
      <c r="B25" s="905" t="s">
        <v>1977</v>
      </c>
      <c r="C25" s="905"/>
      <c r="D25" s="905"/>
      <c r="E25" s="905"/>
      <c r="F25" s="905"/>
      <c r="G25" s="905"/>
      <c r="H25" s="905"/>
      <c r="I25" s="905"/>
      <c r="J25" s="905"/>
      <c r="K25" s="905"/>
      <c r="L25" s="905"/>
      <c r="M25" s="905"/>
      <c r="N25" s="905"/>
      <c r="O25" s="602"/>
      <c r="P25" s="621" t="s">
        <v>1948</v>
      </c>
      <c r="Q25" s="621"/>
      <c r="R25" s="621"/>
      <c r="S25" s="626">
        <f>'I&amp;E SUB SCHEDULES'!D166</f>
        <v>0</v>
      </c>
    </row>
    <row r="26" spans="1:19" ht="15.75" customHeight="1">
      <c r="A26" s="831"/>
      <c r="B26" s="905" t="s">
        <v>231</v>
      </c>
      <c r="C26" s="905"/>
      <c r="D26" s="905"/>
      <c r="E26" s="905"/>
      <c r="F26" s="905"/>
      <c r="G26" s="905"/>
      <c r="H26" s="905"/>
      <c r="I26" s="586"/>
      <c r="J26" s="586"/>
      <c r="K26" s="586"/>
      <c r="L26" s="586"/>
      <c r="M26" s="831"/>
      <c r="N26" s="831"/>
      <c r="O26" s="602"/>
      <c r="P26" s="621" t="s">
        <v>1950</v>
      </c>
      <c r="Q26" s="621"/>
      <c r="R26" s="621"/>
      <c r="S26" s="626">
        <f>SUM(S17:S23)-SUM(S24:S25)</f>
        <v>0</v>
      </c>
    </row>
    <row r="27" spans="1:19" ht="15.75" customHeight="1">
      <c r="A27" s="831"/>
      <c r="B27" s="905" t="s">
        <v>232</v>
      </c>
      <c r="C27" s="905"/>
      <c r="D27" s="905"/>
      <c r="E27" s="905"/>
      <c r="F27" s="905"/>
      <c r="G27" s="905"/>
      <c r="H27" s="905"/>
      <c r="I27" s="586"/>
      <c r="J27" s="586"/>
      <c r="K27" s="586"/>
      <c r="L27" s="586"/>
      <c r="M27" s="831"/>
      <c r="N27" s="831"/>
      <c r="O27" s="602"/>
      <c r="P27" s="625" t="s">
        <v>1946</v>
      </c>
      <c r="Q27" s="621"/>
      <c r="R27" s="621"/>
      <c r="S27" s="628">
        <f>FA!D55+FA!E55</f>
        <v>0</v>
      </c>
    </row>
    <row r="28" spans="1:19" ht="15.5">
      <c r="A28" s="831"/>
      <c r="B28" s="906" t="s">
        <v>233</v>
      </c>
      <c r="C28" s="906"/>
      <c r="D28" s="906"/>
      <c r="E28" s="906"/>
      <c r="F28" s="906"/>
      <c r="G28" s="906"/>
      <c r="H28" s="906"/>
      <c r="I28" s="586"/>
      <c r="J28" s="586"/>
      <c r="K28" s="586"/>
      <c r="L28" s="586"/>
      <c r="M28" s="831"/>
      <c r="N28" s="831"/>
      <c r="O28" s="602"/>
      <c r="P28" s="622" t="s">
        <v>1945</v>
      </c>
      <c r="Q28" s="623"/>
      <c r="R28" s="623"/>
      <c r="S28" s="627">
        <f>SUM(S26:S27)</f>
        <v>0</v>
      </c>
    </row>
    <row r="29" spans="1:19" ht="15.5">
      <c r="A29" s="831"/>
      <c r="B29" s="906" t="s">
        <v>204</v>
      </c>
      <c r="C29" s="906"/>
      <c r="D29" s="906"/>
      <c r="E29" s="906"/>
      <c r="F29" s="906"/>
      <c r="G29" s="906"/>
      <c r="H29" s="906"/>
      <c r="I29" s="586"/>
      <c r="J29" s="586"/>
      <c r="K29" s="586"/>
      <c r="L29" s="586"/>
      <c r="M29" s="831"/>
      <c r="N29" s="831"/>
      <c r="O29" s="602"/>
    </row>
    <row r="30" spans="1:19" ht="15.5">
      <c r="A30" s="831"/>
      <c r="B30" s="906" t="s">
        <v>205</v>
      </c>
      <c r="C30" s="906"/>
      <c r="D30" s="906"/>
      <c r="E30" s="906"/>
      <c r="F30" s="906"/>
      <c r="G30" s="906"/>
      <c r="H30" s="906"/>
      <c r="I30" s="586"/>
      <c r="J30" s="586"/>
      <c r="K30" s="586"/>
      <c r="L30" s="586"/>
      <c r="M30" s="831"/>
      <c r="N30" s="831"/>
      <c r="O30" s="602"/>
    </row>
    <row r="31" spans="1:19" ht="15.5">
      <c r="A31" s="831"/>
      <c r="B31" s="906" t="s">
        <v>206</v>
      </c>
      <c r="C31" s="906"/>
      <c r="D31" s="906"/>
      <c r="E31" s="906"/>
      <c r="F31" s="906"/>
      <c r="G31" s="906"/>
      <c r="H31" s="906"/>
      <c r="I31" s="586"/>
      <c r="J31" s="586"/>
      <c r="K31" s="586"/>
      <c r="L31" s="586"/>
      <c r="M31" s="831"/>
      <c r="N31" s="831"/>
      <c r="O31" s="602"/>
    </row>
    <row r="32" spans="1:19" ht="15.5">
      <c r="A32" s="831"/>
      <c r="B32" s="906" t="s">
        <v>1</v>
      </c>
      <c r="C32" s="906"/>
      <c r="D32" s="906"/>
      <c r="E32" s="906"/>
      <c r="F32" s="906"/>
      <c r="G32" s="906"/>
      <c r="H32" s="906"/>
      <c r="I32" s="586"/>
      <c r="J32" s="586"/>
      <c r="K32" s="586"/>
      <c r="L32" s="586"/>
      <c r="M32" s="831"/>
      <c r="N32" s="831"/>
      <c r="O32" s="602"/>
    </row>
    <row r="33" spans="1:16" ht="15.5">
      <c r="A33" s="831"/>
      <c r="B33" s="906" t="s">
        <v>207</v>
      </c>
      <c r="C33" s="906"/>
      <c r="D33" s="906"/>
      <c r="E33" s="906"/>
      <c r="F33" s="906"/>
      <c r="G33" s="906"/>
      <c r="H33" s="906"/>
      <c r="I33" s="586"/>
      <c r="J33" s="586"/>
      <c r="K33" s="586"/>
      <c r="L33" s="586"/>
      <c r="M33" s="831"/>
      <c r="N33" s="831"/>
      <c r="O33" s="602"/>
    </row>
    <row r="34" spans="1:16" ht="15.5">
      <c r="A34" s="831"/>
      <c r="B34" s="906" t="s">
        <v>208</v>
      </c>
      <c r="C34" s="906"/>
      <c r="D34" s="906"/>
      <c r="E34" s="906"/>
      <c r="F34" s="906"/>
      <c r="G34" s="906"/>
      <c r="H34" s="906"/>
      <c r="I34" s="586"/>
      <c r="J34" s="586"/>
      <c r="K34" s="586"/>
      <c r="L34" s="586"/>
      <c r="M34" s="831"/>
      <c r="N34" s="831"/>
      <c r="O34" s="602"/>
    </row>
    <row r="35" spans="1:16" ht="15.5">
      <c r="A35" s="831"/>
      <c r="B35" s="906" t="s">
        <v>234</v>
      </c>
      <c r="C35" s="906"/>
      <c r="D35" s="906"/>
      <c r="E35" s="906"/>
      <c r="F35" s="906"/>
      <c r="G35" s="906"/>
      <c r="H35" s="906"/>
      <c r="I35" s="586"/>
      <c r="J35" s="586"/>
      <c r="K35" s="586"/>
      <c r="L35" s="586"/>
      <c r="M35" s="831"/>
      <c r="N35" s="831"/>
      <c r="O35" s="8"/>
    </row>
    <row r="36" spans="1:16" ht="14.4">
      <c r="A36" s="28"/>
      <c r="B36" s="8" t="s">
        <v>373</v>
      </c>
      <c r="C36" s="872" t="s">
        <v>1934</v>
      </c>
      <c r="D36" s="873"/>
      <c r="E36" s="873"/>
      <c r="F36" s="873"/>
      <c r="G36" s="873"/>
      <c r="H36" s="873"/>
      <c r="I36" s="873"/>
      <c r="J36" s="873"/>
      <c r="K36" s="873"/>
      <c r="L36" s="873"/>
      <c r="M36" s="873"/>
      <c r="N36" s="873"/>
      <c r="O36" s="8"/>
    </row>
    <row r="37" spans="1:16" ht="29.75" customHeight="1">
      <c r="A37" s="8"/>
      <c r="B37" s="8" t="s">
        <v>376</v>
      </c>
      <c r="C37" s="872" t="s">
        <v>1858</v>
      </c>
      <c r="D37" s="873"/>
      <c r="E37" s="873"/>
      <c r="F37" s="873"/>
      <c r="G37" s="873"/>
      <c r="H37" s="873"/>
      <c r="I37" s="873"/>
      <c r="J37" s="873"/>
      <c r="K37" s="873"/>
      <c r="L37" s="873"/>
      <c r="M37" s="873"/>
      <c r="N37" s="873"/>
      <c r="O37" s="36"/>
    </row>
    <row r="38" spans="1:16" ht="14.4">
      <c r="A38" s="8"/>
      <c r="B38" s="8" t="s">
        <v>519</v>
      </c>
      <c r="C38" s="889" t="s">
        <v>1956</v>
      </c>
      <c r="D38" s="890"/>
      <c r="E38" s="890"/>
      <c r="F38" s="890"/>
      <c r="G38" s="890"/>
      <c r="H38" s="890"/>
      <c r="I38" s="890"/>
      <c r="J38" s="890"/>
      <c r="K38" s="890"/>
      <c r="L38" s="890"/>
      <c r="M38" s="890"/>
      <c r="N38" s="891"/>
      <c r="O38" s="634">
        <f>O24+O37-O36</f>
        <v>0</v>
      </c>
    </row>
    <row r="39" spans="1:16" ht="14.4">
      <c r="A39" s="8"/>
      <c r="B39" s="8" t="s">
        <v>521</v>
      </c>
      <c r="C39" s="875" t="s">
        <v>1976</v>
      </c>
      <c r="D39" s="875"/>
      <c r="E39" s="875"/>
      <c r="F39" s="875"/>
      <c r="G39" s="875"/>
      <c r="H39" s="875"/>
      <c r="I39" s="875"/>
      <c r="J39" s="875"/>
      <c r="K39" s="875"/>
      <c r="L39" s="875"/>
      <c r="M39" s="875"/>
      <c r="N39" s="875"/>
      <c r="O39" s="600"/>
    </row>
    <row r="40" spans="1:16" ht="14.4">
      <c r="A40" s="8"/>
      <c r="B40" s="8"/>
      <c r="C40" s="8" t="s">
        <v>417</v>
      </c>
      <c r="D40" s="895" t="s">
        <v>1859</v>
      </c>
      <c r="E40" s="895"/>
      <c r="F40" s="895"/>
      <c r="G40" s="895"/>
      <c r="H40" s="895"/>
      <c r="I40" s="895"/>
      <c r="J40" s="895"/>
      <c r="K40" s="895"/>
      <c r="L40" s="895"/>
      <c r="M40" s="895"/>
      <c r="N40" s="895"/>
      <c r="O40" s="634">
        <f>O38-O41</f>
        <v>0</v>
      </c>
    </row>
    <row r="41" spans="1:16" ht="14.4">
      <c r="A41" s="8"/>
      <c r="B41" s="8"/>
      <c r="C41" s="8" t="s">
        <v>419</v>
      </c>
      <c r="D41" s="895" t="s">
        <v>1860</v>
      </c>
      <c r="E41" s="895"/>
      <c r="F41" s="895"/>
      <c r="G41" s="895"/>
      <c r="H41" s="895"/>
      <c r="I41" s="895"/>
      <c r="J41" s="895"/>
      <c r="K41" s="895"/>
      <c r="L41" s="895"/>
      <c r="M41" s="895"/>
      <c r="N41" s="895"/>
      <c r="O41" s="634">
        <f>FA!D55+FA!E55</f>
        <v>0</v>
      </c>
    </row>
    <row r="42" spans="1:16" ht="27.65" customHeight="1">
      <c r="A42" s="8"/>
      <c r="B42" s="8" t="s">
        <v>522</v>
      </c>
      <c r="C42" s="872" t="s">
        <v>422</v>
      </c>
      <c r="D42" s="873"/>
      <c r="E42" s="873"/>
      <c r="F42" s="873"/>
      <c r="G42" s="873"/>
      <c r="H42" s="873"/>
      <c r="I42" s="873"/>
      <c r="J42" s="873"/>
      <c r="K42" s="873"/>
      <c r="L42" s="873"/>
      <c r="M42" s="873"/>
      <c r="N42" s="874"/>
      <c r="O42" s="635">
        <f>'Form 10 B SCH'!N7</f>
        <v>0</v>
      </c>
      <c r="P42" s="610" t="s">
        <v>209</v>
      </c>
    </row>
    <row r="43" spans="1:16" ht="30.65" customHeight="1">
      <c r="A43" s="8"/>
      <c r="B43" s="8" t="s">
        <v>523</v>
      </c>
      <c r="C43" s="872" t="s">
        <v>210</v>
      </c>
      <c r="D43" s="873"/>
      <c r="E43" s="873"/>
      <c r="F43" s="873"/>
      <c r="G43" s="873"/>
      <c r="H43" s="873"/>
      <c r="I43" s="873"/>
      <c r="J43" s="873"/>
      <c r="K43" s="873"/>
      <c r="L43" s="873"/>
      <c r="M43" s="873"/>
      <c r="N43" s="874"/>
      <c r="O43" s="636">
        <f>'Form 10 B SCH'!H34</f>
        <v>0</v>
      </c>
      <c r="P43" s="610" t="s">
        <v>211</v>
      </c>
    </row>
    <row r="44" spans="1:16" ht="14.4">
      <c r="A44" s="8"/>
      <c r="B44" s="911" t="s">
        <v>1861</v>
      </c>
      <c r="C44" s="911"/>
      <c r="D44" s="911"/>
      <c r="E44" s="911"/>
      <c r="F44" s="911"/>
      <c r="G44" s="911"/>
      <c r="H44" s="911"/>
      <c r="I44" s="911"/>
      <c r="J44" s="911"/>
      <c r="K44" s="911"/>
      <c r="L44" s="911"/>
      <c r="M44" s="911"/>
      <c r="N44" s="911"/>
      <c r="O44" s="911"/>
    </row>
    <row r="45" spans="1:16" ht="30.5" customHeight="1">
      <c r="A45" s="8"/>
      <c r="B45" s="605" t="s">
        <v>1935</v>
      </c>
      <c r="C45" s="892" t="s">
        <v>1862</v>
      </c>
      <c r="D45" s="893"/>
      <c r="E45" s="893"/>
      <c r="F45" s="893"/>
      <c r="G45" s="893"/>
      <c r="H45" s="893"/>
      <c r="I45" s="893"/>
      <c r="J45" s="893"/>
      <c r="K45" s="893"/>
      <c r="L45" s="893"/>
      <c r="M45" s="893"/>
      <c r="N45" s="894"/>
      <c r="O45" s="637">
        <f>'Form 10 B SCH'!I74*0.3</f>
        <v>0</v>
      </c>
      <c r="P45" s="609" t="s">
        <v>212</v>
      </c>
    </row>
    <row r="46" spans="1:16" ht="26.75" customHeight="1">
      <c r="A46" s="8"/>
      <c r="B46" s="8" t="s">
        <v>1863</v>
      </c>
      <c r="C46" s="892" t="s">
        <v>1864</v>
      </c>
      <c r="D46" s="893"/>
      <c r="E46" s="893"/>
      <c r="F46" s="893"/>
      <c r="G46" s="893"/>
      <c r="H46" s="893"/>
      <c r="I46" s="893"/>
      <c r="J46" s="893"/>
      <c r="K46" s="893"/>
      <c r="L46" s="893"/>
      <c r="M46" s="893"/>
      <c r="N46" s="894"/>
      <c r="O46" s="635">
        <f>'Form 10 B SCH'!H95+'Form 10 B SCH'!H88</f>
        <v>0</v>
      </c>
      <c r="P46" s="609" t="s">
        <v>213</v>
      </c>
    </row>
    <row r="47" spans="1:16" ht="14.4">
      <c r="A47" s="8"/>
      <c r="B47" s="8" t="s">
        <v>1865</v>
      </c>
      <c r="C47" s="900" t="s">
        <v>1866</v>
      </c>
      <c r="D47" s="901"/>
      <c r="E47" s="901"/>
      <c r="F47" s="901"/>
      <c r="G47" s="901"/>
      <c r="H47" s="901"/>
      <c r="I47" s="901"/>
      <c r="J47" s="901"/>
      <c r="K47" s="901"/>
      <c r="L47" s="901"/>
      <c r="M47" s="901"/>
      <c r="N47" s="902"/>
      <c r="O47" s="8"/>
    </row>
    <row r="48" spans="1:16" ht="14.4">
      <c r="A48" s="8"/>
      <c r="B48" s="8" t="s">
        <v>1867</v>
      </c>
      <c r="C48" s="907" t="s">
        <v>424</v>
      </c>
      <c r="D48" s="908"/>
      <c r="E48" s="908"/>
      <c r="F48" s="908"/>
      <c r="G48" s="908"/>
      <c r="H48" s="908"/>
      <c r="I48" s="908"/>
      <c r="J48" s="908"/>
      <c r="K48" s="908"/>
      <c r="L48" s="908"/>
      <c r="M48" s="908"/>
      <c r="N48" s="909"/>
      <c r="O48" s="638">
        <f>O43+O42+O38-SUM(O45:O47)</f>
        <v>0</v>
      </c>
    </row>
    <row r="49" spans="1:16" ht="22.25" customHeight="1">
      <c r="A49" s="8"/>
      <c r="B49" s="8"/>
      <c r="C49" s="900" t="s">
        <v>1900</v>
      </c>
      <c r="D49" s="901"/>
      <c r="E49" s="901"/>
      <c r="F49" s="901"/>
      <c r="G49" s="901"/>
      <c r="H49" s="901"/>
      <c r="I49" s="901"/>
      <c r="J49" s="901"/>
      <c r="K49" s="901"/>
      <c r="L49" s="901"/>
      <c r="M49" s="901"/>
      <c r="N49" s="902"/>
      <c r="O49" s="208"/>
    </row>
    <row r="50" spans="1:16" ht="28.25" customHeight="1">
      <c r="A50" s="8"/>
      <c r="B50" s="8"/>
      <c r="C50" s="872" t="s">
        <v>1901</v>
      </c>
      <c r="D50" s="873"/>
      <c r="E50" s="873"/>
      <c r="F50" s="873"/>
      <c r="G50" s="873"/>
      <c r="H50" s="873"/>
      <c r="I50" s="873"/>
      <c r="J50" s="873"/>
      <c r="K50" s="873"/>
      <c r="L50" s="873"/>
      <c r="M50" s="873"/>
      <c r="N50" s="874"/>
      <c r="O50" s="208"/>
    </row>
    <row r="51" spans="1:16" ht="41" customHeight="1">
      <c r="A51" s="8"/>
      <c r="B51" s="8"/>
      <c r="C51" s="872" t="s">
        <v>1902</v>
      </c>
      <c r="D51" s="873"/>
      <c r="E51" s="873"/>
      <c r="F51" s="873"/>
      <c r="G51" s="873"/>
      <c r="H51" s="873"/>
      <c r="I51" s="873"/>
      <c r="J51" s="873"/>
      <c r="K51" s="873"/>
      <c r="L51" s="873"/>
      <c r="M51" s="873"/>
      <c r="N51" s="874"/>
      <c r="O51" s="639">
        <f>MAX(0,MIN(O14*15%,O14-O48-SUM(O45:O47)))</f>
        <v>0</v>
      </c>
      <c r="P51" s="615" t="s">
        <v>1937</v>
      </c>
    </row>
    <row r="52" spans="1:16" ht="14.4">
      <c r="A52" s="8">
        <v>9</v>
      </c>
      <c r="B52" s="8"/>
      <c r="C52" s="907" t="s">
        <v>1903</v>
      </c>
      <c r="D52" s="908"/>
      <c r="E52" s="908"/>
      <c r="F52" s="908"/>
      <c r="G52" s="908"/>
      <c r="H52" s="908"/>
      <c r="I52" s="908"/>
      <c r="J52" s="908"/>
      <c r="K52" s="908"/>
      <c r="L52" s="908"/>
      <c r="M52" s="908"/>
      <c r="N52" s="909"/>
      <c r="O52" s="640">
        <f>MAX(0,O14-SUM(O48:O51))</f>
        <v>0</v>
      </c>
    </row>
    <row r="53" spans="1:16" ht="15.65" customHeight="1">
      <c r="A53" s="8">
        <v>10</v>
      </c>
      <c r="B53" s="899" t="s">
        <v>214</v>
      </c>
      <c r="C53" s="899"/>
      <c r="D53" s="899"/>
      <c r="E53" s="899"/>
      <c r="F53" s="899"/>
      <c r="G53" s="899"/>
      <c r="H53" s="899"/>
      <c r="I53" s="899"/>
      <c r="J53" s="899"/>
      <c r="K53" s="899"/>
      <c r="L53" s="899"/>
      <c r="M53" s="899"/>
      <c r="N53" s="899"/>
      <c r="O53" s="586"/>
      <c r="P53">
        <f>650000*0.15</f>
        <v>97500</v>
      </c>
    </row>
    <row r="54" spans="1:16" ht="36.65" customHeight="1">
      <c r="A54" s="8"/>
      <c r="B54" s="587">
        <v>-1</v>
      </c>
      <c r="C54" s="899" t="s">
        <v>215</v>
      </c>
      <c r="D54" s="899"/>
      <c r="E54" s="899"/>
      <c r="F54" s="899"/>
      <c r="G54" s="899"/>
      <c r="H54" s="899"/>
      <c r="I54" s="899"/>
      <c r="J54" s="899"/>
      <c r="K54" s="899"/>
      <c r="L54" s="899"/>
      <c r="M54" s="899"/>
      <c r="N54" s="899"/>
      <c r="O54" s="586" t="s">
        <v>184</v>
      </c>
      <c r="P54" s="630">
        <f>O14-O24</f>
        <v>0</v>
      </c>
    </row>
    <row r="55" spans="1:16" ht="32.75" customHeight="1">
      <c r="A55" s="8"/>
      <c r="B55" s="587">
        <v>-2</v>
      </c>
      <c r="C55" s="899" t="s">
        <v>216</v>
      </c>
      <c r="D55" s="899"/>
      <c r="E55" s="899"/>
      <c r="F55" s="899"/>
      <c r="G55" s="899"/>
      <c r="H55" s="899"/>
      <c r="I55" s="899"/>
      <c r="J55" s="899"/>
      <c r="K55" s="899"/>
      <c r="L55" s="899"/>
      <c r="M55" s="899"/>
      <c r="N55" s="899"/>
      <c r="O55" s="586" t="s">
        <v>184</v>
      </c>
      <c r="P55" s="630">
        <f>P54-P53</f>
        <v>-97500</v>
      </c>
    </row>
    <row r="56" spans="1:16" ht="34.25" customHeight="1">
      <c r="A56" s="8"/>
      <c r="B56" s="587">
        <v>-3</v>
      </c>
      <c r="C56" s="914" t="s">
        <v>217</v>
      </c>
      <c r="D56" s="914"/>
      <c r="E56" s="914"/>
      <c r="F56" s="914"/>
      <c r="G56" s="914"/>
      <c r="H56" s="914"/>
      <c r="I56" s="914"/>
      <c r="J56" s="914"/>
      <c r="K56" s="914"/>
      <c r="L56" s="914"/>
      <c r="M56" s="914"/>
      <c r="N56" s="914"/>
      <c r="O56" s="586" t="s">
        <v>184</v>
      </c>
      <c r="P56" s="630">
        <f>P55+O46+O45</f>
        <v>-97500</v>
      </c>
    </row>
    <row r="57" spans="1:16" ht="36.65" customHeight="1">
      <c r="A57" s="8"/>
      <c r="B57" s="587">
        <v>-4</v>
      </c>
      <c r="C57" s="914" t="s">
        <v>218</v>
      </c>
      <c r="D57" s="914"/>
      <c r="E57" s="914"/>
      <c r="F57" s="914"/>
      <c r="G57" s="914"/>
      <c r="H57" s="914"/>
      <c r="I57" s="914"/>
      <c r="J57" s="914"/>
      <c r="K57" s="914"/>
      <c r="L57" s="914"/>
      <c r="M57" s="914"/>
      <c r="N57" s="914"/>
      <c r="O57" s="586" t="s">
        <v>184</v>
      </c>
    </row>
    <row r="58" spans="1:16" ht="47" customHeight="1">
      <c r="A58" s="516">
        <v>11</v>
      </c>
      <c r="B58" s="915" t="s">
        <v>1953</v>
      </c>
      <c r="C58" s="916"/>
      <c r="D58" s="916"/>
      <c r="E58" s="916"/>
      <c r="F58" s="916"/>
      <c r="G58" s="916"/>
      <c r="H58" s="916"/>
      <c r="I58" s="916"/>
      <c r="J58" s="916"/>
      <c r="K58" s="917"/>
      <c r="L58" s="588" t="s">
        <v>219</v>
      </c>
      <c r="M58" s="914" t="s">
        <v>220</v>
      </c>
      <c r="N58" s="914"/>
      <c r="O58" s="8"/>
    </row>
    <row r="59" spans="1:16" ht="53.75" customHeight="1">
      <c r="A59" s="8"/>
      <c r="B59" s="589" t="s">
        <v>30</v>
      </c>
      <c r="C59" s="899" t="s">
        <v>221</v>
      </c>
      <c r="D59" s="899"/>
      <c r="E59" s="899"/>
      <c r="F59" s="899"/>
      <c r="G59" s="899"/>
      <c r="H59" s="899"/>
      <c r="I59" s="8"/>
      <c r="J59" s="8"/>
      <c r="K59" s="44"/>
      <c r="L59" s="44"/>
      <c r="M59" s="831"/>
      <c r="N59" s="831"/>
      <c r="O59" s="586"/>
      <c r="P59" s="607" t="s">
        <v>222</v>
      </c>
    </row>
    <row r="60" spans="1:16" ht="35.75" customHeight="1">
      <c r="A60" s="8"/>
      <c r="B60" s="589" t="s">
        <v>31</v>
      </c>
      <c r="C60" s="899" t="s">
        <v>223</v>
      </c>
      <c r="D60" s="899"/>
      <c r="E60" s="899"/>
      <c r="F60" s="899"/>
      <c r="G60" s="899"/>
      <c r="H60" s="899"/>
      <c r="I60" s="38"/>
      <c r="J60" s="43"/>
      <c r="K60" s="45"/>
      <c r="L60" s="45"/>
      <c r="M60" s="831"/>
      <c r="N60" s="831"/>
      <c r="O60" s="586"/>
      <c r="P60" s="608" t="s">
        <v>224</v>
      </c>
    </row>
    <row r="61" spans="1:16" ht="32" customHeight="1">
      <c r="A61" s="8"/>
      <c r="B61" s="589" t="s">
        <v>59</v>
      </c>
      <c r="C61" s="899" t="s">
        <v>225</v>
      </c>
      <c r="D61" s="899"/>
      <c r="E61" s="899"/>
      <c r="F61" s="899"/>
      <c r="G61" s="899"/>
      <c r="H61" s="899"/>
      <c r="I61" s="38"/>
      <c r="J61" s="43"/>
      <c r="K61" s="42"/>
      <c r="L61" s="42"/>
      <c r="M61" s="831"/>
      <c r="N61" s="831"/>
      <c r="O61" s="586"/>
      <c r="P61" s="609" t="s">
        <v>226</v>
      </c>
    </row>
    <row r="62" spans="1:16" ht="20" customHeight="1">
      <c r="A62" s="8"/>
      <c r="B62" s="589" t="s">
        <v>70</v>
      </c>
      <c r="C62" s="899" t="s">
        <v>227</v>
      </c>
      <c r="D62" s="899"/>
      <c r="E62" s="899"/>
      <c r="F62" s="899"/>
      <c r="G62" s="899"/>
      <c r="H62" s="899"/>
      <c r="I62" s="38"/>
      <c r="J62" s="43"/>
      <c r="K62" s="45"/>
      <c r="L62" s="45"/>
      <c r="M62" s="831"/>
      <c r="N62" s="831"/>
      <c r="O62" s="586"/>
      <c r="P62" s="608" t="s">
        <v>228</v>
      </c>
    </row>
    <row r="63" spans="1:16" ht="21.65" customHeight="1">
      <c r="A63" s="8"/>
      <c r="B63" s="590" t="s">
        <v>75</v>
      </c>
      <c r="C63" s="899" t="s">
        <v>1868</v>
      </c>
      <c r="D63" s="899"/>
      <c r="E63" s="899"/>
      <c r="F63" s="899"/>
      <c r="G63" s="899"/>
      <c r="H63" s="899"/>
      <c r="I63" s="38"/>
      <c r="J63" s="43"/>
      <c r="K63" s="45"/>
      <c r="L63" s="45"/>
      <c r="M63" s="831"/>
      <c r="N63" s="831"/>
      <c r="O63" s="586"/>
      <c r="P63" s="608" t="s">
        <v>229</v>
      </c>
    </row>
    <row r="64" spans="1:16" ht="31.25" customHeight="1">
      <c r="A64" s="8"/>
      <c r="B64" s="589" t="s">
        <v>1869</v>
      </c>
      <c r="C64" s="899" t="s">
        <v>230</v>
      </c>
      <c r="D64" s="899"/>
      <c r="E64" s="899"/>
      <c r="F64" s="899"/>
      <c r="G64" s="899"/>
      <c r="H64" s="899"/>
      <c r="I64" s="38"/>
      <c r="J64" s="43"/>
      <c r="K64" s="45"/>
      <c r="L64" s="45" t="s">
        <v>226</v>
      </c>
      <c r="M64" s="831"/>
      <c r="N64" s="831"/>
      <c r="O64" s="586"/>
      <c r="P64" s="608" t="s">
        <v>229</v>
      </c>
    </row>
    <row r="65" spans="1:16" ht="40.25" customHeight="1">
      <c r="A65" s="680">
        <v>12</v>
      </c>
      <c r="B65" s="905" t="s">
        <v>1930</v>
      </c>
      <c r="C65" s="905"/>
      <c r="D65" s="905"/>
      <c r="E65" s="905"/>
      <c r="F65" s="905"/>
      <c r="G65" s="905"/>
      <c r="H65" s="905"/>
      <c r="I65" s="905"/>
      <c r="J65" s="905"/>
      <c r="K65" s="905"/>
      <c r="L65" s="905"/>
      <c r="M65" s="905"/>
      <c r="N65" s="905"/>
      <c r="O65" s="586"/>
    </row>
    <row r="66" spans="1:16" ht="15.65" customHeight="1">
      <c r="A66" s="831"/>
      <c r="B66" s="905" t="s">
        <v>231</v>
      </c>
      <c r="C66" s="905"/>
      <c r="D66" s="905"/>
      <c r="E66" s="905"/>
      <c r="F66" s="905"/>
      <c r="G66" s="905"/>
      <c r="H66" s="905"/>
      <c r="I66" s="586"/>
      <c r="J66" s="586"/>
      <c r="K66" s="586"/>
      <c r="L66" s="586"/>
      <c r="M66" s="831"/>
      <c r="N66" s="831"/>
      <c r="O66" s="586"/>
    </row>
    <row r="67" spans="1:16" ht="15.65" customHeight="1">
      <c r="A67" s="831"/>
      <c r="B67" s="905" t="s">
        <v>232</v>
      </c>
      <c r="C67" s="905"/>
      <c r="D67" s="905"/>
      <c r="E67" s="905"/>
      <c r="F67" s="905"/>
      <c r="G67" s="905"/>
      <c r="H67" s="905"/>
      <c r="I67" s="586"/>
      <c r="J67" s="586"/>
      <c r="K67" s="586"/>
      <c r="L67" s="586"/>
      <c r="M67" s="831"/>
      <c r="N67" s="831"/>
      <c r="O67" s="586"/>
    </row>
    <row r="68" spans="1:16" ht="15.5">
      <c r="A68" s="831"/>
      <c r="B68" s="906" t="s">
        <v>233</v>
      </c>
      <c r="C68" s="906"/>
      <c r="D68" s="906"/>
      <c r="E68" s="906"/>
      <c r="F68" s="906"/>
      <c r="G68" s="906"/>
      <c r="H68" s="906"/>
      <c r="I68" s="586"/>
      <c r="J68" s="586"/>
      <c r="K68" s="586"/>
      <c r="L68" s="586"/>
      <c r="M68" s="831"/>
      <c r="N68" s="831"/>
      <c r="O68" s="586"/>
    </row>
    <row r="69" spans="1:16" ht="15.5">
      <c r="A69" s="831"/>
      <c r="B69" s="906" t="s">
        <v>204</v>
      </c>
      <c r="C69" s="906"/>
      <c r="D69" s="906"/>
      <c r="E69" s="906"/>
      <c r="F69" s="906"/>
      <c r="G69" s="906"/>
      <c r="H69" s="906"/>
      <c r="I69" s="586"/>
      <c r="J69" s="586"/>
      <c r="K69" s="586"/>
      <c r="L69" s="586"/>
      <c r="M69" s="831"/>
      <c r="N69" s="831"/>
      <c r="O69" s="586"/>
    </row>
    <row r="70" spans="1:16" ht="15.5">
      <c r="A70" s="831"/>
      <c r="B70" s="906" t="s">
        <v>205</v>
      </c>
      <c r="C70" s="906"/>
      <c r="D70" s="906"/>
      <c r="E70" s="906"/>
      <c r="F70" s="906"/>
      <c r="G70" s="906"/>
      <c r="H70" s="906"/>
      <c r="I70" s="586"/>
      <c r="J70" s="586"/>
      <c r="K70" s="586"/>
      <c r="L70" s="586"/>
      <c r="M70" s="831"/>
      <c r="N70" s="831"/>
      <c r="O70" s="586"/>
    </row>
    <row r="71" spans="1:16" ht="15.5">
      <c r="A71" s="831"/>
      <c r="B71" s="906" t="s">
        <v>206</v>
      </c>
      <c r="C71" s="906"/>
      <c r="D71" s="906"/>
      <c r="E71" s="906"/>
      <c r="F71" s="906"/>
      <c r="G71" s="906"/>
      <c r="H71" s="906"/>
      <c r="I71" s="586"/>
      <c r="J71" s="586"/>
      <c r="K71" s="586"/>
      <c r="L71" s="586"/>
      <c r="M71" s="831"/>
      <c r="N71" s="831"/>
      <c r="O71" s="586"/>
    </row>
    <row r="72" spans="1:16" ht="15.5">
      <c r="A72" s="831"/>
      <c r="B72" s="906" t="s">
        <v>1</v>
      </c>
      <c r="C72" s="906"/>
      <c r="D72" s="906"/>
      <c r="E72" s="906"/>
      <c r="F72" s="906"/>
      <c r="G72" s="906"/>
      <c r="H72" s="906"/>
      <c r="I72" s="586"/>
      <c r="J72" s="586"/>
      <c r="K72" s="586"/>
      <c r="L72" s="586"/>
      <c r="M72" s="831"/>
      <c r="N72" s="831"/>
      <c r="O72" s="586"/>
    </row>
    <row r="73" spans="1:16" ht="15.5">
      <c r="A73" s="831"/>
      <c r="B73" s="906" t="s">
        <v>207</v>
      </c>
      <c r="C73" s="906"/>
      <c r="D73" s="906"/>
      <c r="E73" s="906"/>
      <c r="F73" s="906"/>
      <c r="G73" s="906"/>
      <c r="H73" s="906"/>
      <c r="I73" s="586"/>
      <c r="J73" s="586"/>
      <c r="K73" s="586"/>
      <c r="L73" s="586"/>
      <c r="M73" s="831"/>
      <c r="N73" s="831"/>
      <c r="O73" s="586"/>
    </row>
    <row r="74" spans="1:16" ht="15.5">
      <c r="A74" s="831"/>
      <c r="B74" s="906" t="s">
        <v>208</v>
      </c>
      <c r="C74" s="906"/>
      <c r="D74" s="906"/>
      <c r="E74" s="906"/>
      <c r="F74" s="906"/>
      <c r="G74" s="906"/>
      <c r="H74" s="906"/>
      <c r="I74" s="586"/>
      <c r="J74" s="586"/>
      <c r="K74" s="586"/>
      <c r="L74" s="586"/>
      <c r="M74" s="831"/>
      <c r="N74" s="831"/>
      <c r="O74" s="586"/>
    </row>
    <row r="75" spans="1:16" ht="15.5">
      <c r="A75" s="831"/>
      <c r="B75" s="906" t="s">
        <v>234</v>
      </c>
      <c r="C75" s="906"/>
      <c r="D75" s="906"/>
      <c r="E75" s="906"/>
      <c r="F75" s="906"/>
      <c r="G75" s="906"/>
      <c r="H75" s="906"/>
      <c r="I75" s="586"/>
      <c r="J75" s="586"/>
      <c r="K75" s="586"/>
      <c r="L75" s="586"/>
      <c r="M75" s="831"/>
      <c r="N75" s="831"/>
      <c r="O75" s="586"/>
    </row>
    <row r="76" spans="1:16" ht="30.75" customHeight="1">
      <c r="A76" s="47">
        <v>13</v>
      </c>
      <c r="B76" s="895" t="s">
        <v>1828</v>
      </c>
      <c r="C76" s="895"/>
      <c r="D76" s="895"/>
      <c r="E76" s="895"/>
      <c r="F76" s="895"/>
      <c r="G76" s="895"/>
      <c r="H76" s="895"/>
      <c r="I76" s="895"/>
      <c r="J76" s="895"/>
      <c r="K76" s="895"/>
      <c r="L76" s="895"/>
      <c r="M76" s="895"/>
      <c r="N76" s="895"/>
      <c r="O76" s="8" t="s">
        <v>184</v>
      </c>
      <c r="P76" s="611" t="s">
        <v>235</v>
      </c>
    </row>
    <row r="77" spans="1:16" ht="15.65" customHeight="1">
      <c r="A77" s="910">
        <v>14</v>
      </c>
      <c r="B77" s="897" t="s">
        <v>236</v>
      </c>
      <c r="C77" s="897"/>
      <c r="D77" s="897"/>
      <c r="E77" s="897"/>
      <c r="F77" s="897"/>
      <c r="G77" s="897"/>
      <c r="H77" s="897"/>
      <c r="I77" s="897"/>
      <c r="J77" s="897"/>
      <c r="K77" s="897"/>
      <c r="L77" s="897"/>
      <c r="M77" s="897"/>
      <c r="N77" s="897"/>
      <c r="O77" s="8"/>
    </row>
    <row r="78" spans="1:16" ht="33.65" customHeight="1">
      <c r="A78" s="910"/>
      <c r="B78" s="47" t="s">
        <v>30</v>
      </c>
      <c r="C78" s="913" t="s">
        <v>237</v>
      </c>
      <c r="D78" s="913"/>
      <c r="E78" s="913"/>
      <c r="F78" s="913"/>
      <c r="G78" s="913"/>
      <c r="H78" s="913"/>
      <c r="I78" s="913"/>
      <c r="J78" s="913"/>
      <c r="K78" s="913"/>
      <c r="L78" s="913"/>
      <c r="M78" s="913"/>
      <c r="N78" s="913"/>
      <c r="O78" s="8" t="s">
        <v>1770</v>
      </c>
    </row>
    <row r="79" spans="1:16" ht="15.65" customHeight="1">
      <c r="A79" s="896">
        <v>15</v>
      </c>
      <c r="B79" s="897" t="s">
        <v>238</v>
      </c>
      <c r="C79" s="897"/>
      <c r="D79" s="897"/>
      <c r="E79" s="897"/>
      <c r="F79" s="897"/>
      <c r="G79" s="897"/>
      <c r="H79" s="897"/>
      <c r="I79" s="897"/>
      <c r="J79" s="897"/>
      <c r="K79" s="897"/>
      <c r="L79" s="897"/>
      <c r="M79" s="897"/>
      <c r="N79" s="897"/>
      <c r="O79" s="8"/>
    </row>
    <row r="80" spans="1:16" ht="36" customHeight="1">
      <c r="A80" s="896"/>
      <c r="B80" s="898" t="s">
        <v>239</v>
      </c>
      <c r="C80" s="898"/>
      <c r="D80" s="898"/>
      <c r="E80" s="898"/>
      <c r="F80" s="898"/>
      <c r="G80" s="898"/>
      <c r="H80" s="898"/>
      <c r="I80" s="898"/>
      <c r="J80" s="898"/>
      <c r="K80" s="898"/>
      <c r="L80" s="898"/>
      <c r="M80" s="898"/>
      <c r="N80" s="898"/>
      <c r="O80" s="8" t="s">
        <v>1770</v>
      </c>
    </row>
    <row r="81" spans="1:16" ht="30" customHeight="1">
      <c r="A81" s="896"/>
      <c r="B81" s="40" t="s">
        <v>417</v>
      </c>
      <c r="C81" s="899" t="s">
        <v>240</v>
      </c>
      <c r="D81" s="899"/>
      <c r="E81" s="899"/>
      <c r="F81" s="899"/>
      <c r="G81" s="899"/>
      <c r="H81" s="899"/>
      <c r="I81" s="899"/>
      <c r="J81" s="899"/>
      <c r="K81" s="899"/>
      <c r="L81" s="899"/>
      <c r="M81" s="899"/>
      <c r="N81" s="899"/>
      <c r="O81" s="8" t="s">
        <v>1770</v>
      </c>
    </row>
    <row r="82" spans="1:16" ht="52.25" customHeight="1">
      <c r="A82" s="896"/>
      <c r="B82" s="40" t="s">
        <v>419</v>
      </c>
      <c r="C82" s="899" t="s">
        <v>241</v>
      </c>
      <c r="D82" s="899"/>
      <c r="E82" s="899"/>
      <c r="F82" s="899"/>
      <c r="G82" s="899"/>
      <c r="H82" s="899"/>
      <c r="I82" s="899"/>
      <c r="J82" s="899"/>
      <c r="K82" s="899"/>
      <c r="L82" s="899"/>
      <c r="M82" s="899"/>
      <c r="N82" s="899"/>
      <c r="O82" s="8" t="s">
        <v>1770</v>
      </c>
    </row>
    <row r="83" spans="1:16" ht="35" customHeight="1">
      <c r="A83" s="896"/>
      <c r="B83" s="592" t="s">
        <v>423</v>
      </c>
      <c r="C83" s="899" t="s">
        <v>242</v>
      </c>
      <c r="D83" s="899"/>
      <c r="E83" s="899"/>
      <c r="F83" s="899"/>
      <c r="G83" s="899"/>
      <c r="H83" s="899"/>
      <c r="I83" s="899"/>
      <c r="J83" s="899"/>
      <c r="K83" s="899"/>
      <c r="L83" s="899"/>
      <c r="M83" s="899"/>
      <c r="N83" s="899"/>
      <c r="O83" s="8" t="s">
        <v>1770</v>
      </c>
    </row>
    <row r="84" spans="1:16" ht="33" customHeight="1">
      <c r="A84" s="896"/>
      <c r="B84" s="40" t="s">
        <v>420</v>
      </c>
      <c r="C84" s="905" t="s">
        <v>243</v>
      </c>
      <c r="D84" s="905"/>
      <c r="E84" s="905"/>
      <c r="F84" s="905"/>
      <c r="G84" s="905"/>
      <c r="H84" s="905"/>
      <c r="I84" s="905"/>
      <c r="J84" s="905"/>
      <c r="K84" s="905"/>
      <c r="L84" s="905"/>
      <c r="M84" s="905"/>
      <c r="N84" s="905"/>
      <c r="O84" s="8" t="s">
        <v>1770</v>
      </c>
    </row>
    <row r="85" spans="1:16" ht="29.75" customHeight="1">
      <c r="A85" s="896"/>
      <c r="B85" s="40" t="s">
        <v>421</v>
      </c>
      <c r="C85" s="899" t="s">
        <v>244</v>
      </c>
      <c r="D85" s="899"/>
      <c r="E85" s="899"/>
      <c r="F85" s="899"/>
      <c r="G85" s="899"/>
      <c r="H85" s="899"/>
      <c r="I85" s="899"/>
      <c r="J85" s="899"/>
      <c r="K85" s="899"/>
      <c r="L85" s="899"/>
      <c r="M85" s="899"/>
      <c r="N85" s="899"/>
      <c r="O85" s="8" t="s">
        <v>1770</v>
      </c>
    </row>
    <row r="86" spans="1:16" ht="47.75" customHeight="1">
      <c r="A86" s="896"/>
      <c r="B86" s="40" t="s">
        <v>1870</v>
      </c>
      <c r="C86" s="899" t="s">
        <v>245</v>
      </c>
      <c r="D86" s="899"/>
      <c r="E86" s="899"/>
      <c r="F86" s="899"/>
      <c r="G86" s="899"/>
      <c r="H86" s="899"/>
      <c r="I86" s="899"/>
      <c r="J86" s="899"/>
      <c r="K86" s="899"/>
      <c r="L86" s="899"/>
      <c r="M86" s="899"/>
      <c r="N86" s="899"/>
      <c r="O86" s="8" t="s">
        <v>1770</v>
      </c>
    </row>
    <row r="87" spans="1:16" ht="48" customHeight="1">
      <c r="A87" s="591">
        <v>16</v>
      </c>
      <c r="B87" s="899" t="s">
        <v>246</v>
      </c>
      <c r="C87" s="899"/>
      <c r="D87" s="899"/>
      <c r="E87" s="899"/>
      <c r="F87" s="899"/>
      <c r="G87" s="899"/>
      <c r="H87" s="899"/>
      <c r="I87" s="899"/>
      <c r="J87" s="899"/>
      <c r="K87" s="899"/>
      <c r="L87" s="899"/>
      <c r="M87" s="899"/>
      <c r="N87" s="899"/>
      <c r="O87" s="8" t="s">
        <v>1770</v>
      </c>
      <c r="P87" s="612" t="s">
        <v>247</v>
      </c>
    </row>
    <row r="88" spans="1:16" ht="48" customHeight="1">
      <c r="A88" s="591">
        <v>17</v>
      </c>
      <c r="B88" s="899" t="s">
        <v>248</v>
      </c>
      <c r="C88" s="899"/>
      <c r="D88" s="899"/>
      <c r="E88" s="899"/>
      <c r="F88" s="899"/>
      <c r="G88" s="899"/>
      <c r="H88" s="899"/>
      <c r="I88" s="899"/>
      <c r="J88" s="899"/>
      <c r="K88" s="899"/>
      <c r="L88" s="899"/>
      <c r="M88" s="899"/>
      <c r="N88" s="899"/>
      <c r="O88" s="8" t="s">
        <v>1770</v>
      </c>
    </row>
    <row r="89" spans="1:16" ht="32" customHeight="1">
      <c r="A89" s="591">
        <v>18</v>
      </c>
      <c r="B89" s="899" t="s">
        <v>249</v>
      </c>
      <c r="C89" s="899"/>
      <c r="D89" s="899"/>
      <c r="E89" s="899"/>
      <c r="F89" s="899"/>
      <c r="G89" s="899"/>
      <c r="H89" s="899"/>
      <c r="I89" s="899"/>
      <c r="J89" s="899"/>
      <c r="K89" s="899"/>
      <c r="L89" s="899"/>
      <c r="M89" s="899"/>
      <c r="N89" s="899"/>
      <c r="O89" s="8" t="s">
        <v>184</v>
      </c>
      <c r="P89" s="613" t="s">
        <v>250</v>
      </c>
    </row>
    <row r="90" spans="1:16" ht="46.25" customHeight="1">
      <c r="A90" s="591">
        <v>19</v>
      </c>
      <c r="B90" s="905" t="s">
        <v>251</v>
      </c>
      <c r="C90" s="905"/>
      <c r="D90" s="905"/>
      <c r="E90" s="905"/>
      <c r="F90" s="905"/>
      <c r="G90" s="905"/>
      <c r="H90" s="905"/>
      <c r="I90" s="905"/>
      <c r="J90" s="905"/>
      <c r="K90" s="905"/>
      <c r="L90" s="905"/>
      <c r="M90" s="905"/>
      <c r="N90" s="905"/>
      <c r="O90" s="8" t="s">
        <v>184</v>
      </c>
      <c r="P90" s="613" t="s">
        <v>252</v>
      </c>
    </row>
    <row r="91" spans="1:16" ht="33" customHeight="1">
      <c r="A91" s="591">
        <v>20</v>
      </c>
      <c r="B91" s="899" t="s">
        <v>253</v>
      </c>
      <c r="C91" s="899"/>
      <c r="D91" s="899"/>
      <c r="E91" s="899"/>
      <c r="F91" s="899"/>
      <c r="G91" s="899"/>
      <c r="H91" s="899"/>
      <c r="I91" s="899"/>
      <c r="J91" s="899"/>
      <c r="K91" s="899"/>
      <c r="L91" s="899"/>
      <c r="M91" s="899"/>
      <c r="N91" s="899"/>
      <c r="O91" s="8" t="s">
        <v>184</v>
      </c>
      <c r="P91" s="613" t="s">
        <v>254</v>
      </c>
    </row>
    <row r="92" spans="1:16" ht="23" customHeight="1">
      <c r="A92" s="591">
        <v>21</v>
      </c>
      <c r="B92" s="899" t="s">
        <v>255</v>
      </c>
      <c r="C92" s="899"/>
      <c r="D92" s="899"/>
      <c r="E92" s="899"/>
      <c r="F92" s="899"/>
      <c r="G92" s="899"/>
      <c r="H92" s="899"/>
      <c r="I92" s="899"/>
      <c r="J92" s="899"/>
      <c r="K92" s="899"/>
      <c r="L92" s="899"/>
      <c r="M92" s="899"/>
      <c r="N92" s="899"/>
      <c r="O92" s="8" t="s">
        <v>184</v>
      </c>
      <c r="P92" s="614" t="s">
        <v>256</v>
      </c>
    </row>
  </sheetData>
  <mergeCells count="138">
    <mergeCell ref="A1:O1"/>
    <mergeCell ref="A2:O2"/>
    <mergeCell ref="C16:K16"/>
    <mergeCell ref="B25:N25"/>
    <mergeCell ref="A26:A35"/>
    <mergeCell ref="B26:H26"/>
    <mergeCell ref="M26:N26"/>
    <mergeCell ref="B27:H27"/>
    <mergeCell ref="M27:N27"/>
    <mergeCell ref="B28:H28"/>
    <mergeCell ref="M28:N28"/>
    <mergeCell ref="B29:H29"/>
    <mergeCell ref="M29:N29"/>
    <mergeCell ref="B30:H30"/>
    <mergeCell ref="M30:N30"/>
    <mergeCell ref="B31:H31"/>
    <mergeCell ref="M31:N31"/>
    <mergeCell ref="B32:H32"/>
    <mergeCell ref="M32:N32"/>
    <mergeCell ref="B33:H33"/>
    <mergeCell ref="B35:H35"/>
    <mergeCell ref="M35:N35"/>
    <mergeCell ref="B7:N7"/>
    <mergeCell ref="B75:H75"/>
    <mergeCell ref="M75:N75"/>
    <mergeCell ref="B70:H70"/>
    <mergeCell ref="M70:N70"/>
    <mergeCell ref="B71:H71"/>
    <mergeCell ref="C55:N55"/>
    <mergeCell ref="C56:N56"/>
    <mergeCell ref="C57:N57"/>
    <mergeCell ref="B58:K58"/>
    <mergeCell ref="M58:N58"/>
    <mergeCell ref="B69:H69"/>
    <mergeCell ref="M69:N69"/>
    <mergeCell ref="C59:H59"/>
    <mergeCell ref="M59:N59"/>
    <mergeCell ref="C60:H60"/>
    <mergeCell ref="M71:N71"/>
    <mergeCell ref="B72:H72"/>
    <mergeCell ref="M72:N72"/>
    <mergeCell ref="B65:N65"/>
    <mergeCell ref="C62:H62"/>
    <mergeCell ref="C78:N78"/>
    <mergeCell ref="M60:N60"/>
    <mergeCell ref="C61:H61"/>
    <mergeCell ref="M61:N61"/>
    <mergeCell ref="C54:N54"/>
    <mergeCell ref="B91:N91"/>
    <mergeCell ref="B92:N92"/>
    <mergeCell ref="C86:N86"/>
    <mergeCell ref="B87:N87"/>
    <mergeCell ref="B88:N88"/>
    <mergeCell ref="B89:N89"/>
    <mergeCell ref="M62:N62"/>
    <mergeCell ref="C63:H63"/>
    <mergeCell ref="M63:N63"/>
    <mergeCell ref="C64:H64"/>
    <mergeCell ref="M64:N64"/>
    <mergeCell ref="B90:N90"/>
    <mergeCell ref="C84:N84"/>
    <mergeCell ref="C85:N85"/>
    <mergeCell ref="B76:N76"/>
    <mergeCell ref="B73:H73"/>
    <mergeCell ref="M73:N73"/>
    <mergeCell ref="B74:H74"/>
    <mergeCell ref="M74:N74"/>
    <mergeCell ref="C49:N49"/>
    <mergeCell ref="C50:N50"/>
    <mergeCell ref="B44:O44"/>
    <mergeCell ref="C46:N46"/>
    <mergeCell ref="C47:N47"/>
    <mergeCell ref="C48:N48"/>
    <mergeCell ref="D17:K17"/>
    <mergeCell ref="M17:N17"/>
    <mergeCell ref="B18:B23"/>
    <mergeCell ref="D18:K18"/>
    <mergeCell ref="M18:N18"/>
    <mergeCell ref="D19:K19"/>
    <mergeCell ref="M19:N19"/>
    <mergeCell ref="D20:K20"/>
    <mergeCell ref="C45:N45"/>
    <mergeCell ref="C42:N42"/>
    <mergeCell ref="M20:N20"/>
    <mergeCell ref="D21:K21"/>
    <mergeCell ref="C37:N37"/>
    <mergeCell ref="M33:N33"/>
    <mergeCell ref="B34:H34"/>
    <mergeCell ref="M34:N34"/>
    <mergeCell ref="C39:N39"/>
    <mergeCell ref="D40:N40"/>
    <mergeCell ref="A79:A86"/>
    <mergeCell ref="B79:N79"/>
    <mergeCell ref="B80:N80"/>
    <mergeCell ref="C81:N81"/>
    <mergeCell ref="C82:N82"/>
    <mergeCell ref="C83:N83"/>
    <mergeCell ref="D24:K24"/>
    <mergeCell ref="M24:N24"/>
    <mergeCell ref="D22:K22"/>
    <mergeCell ref="M22:N22"/>
    <mergeCell ref="A66:A75"/>
    <mergeCell ref="B66:H66"/>
    <mergeCell ref="M66:N66"/>
    <mergeCell ref="B67:H67"/>
    <mergeCell ref="M67:N67"/>
    <mergeCell ref="B68:H68"/>
    <mergeCell ref="M68:N68"/>
    <mergeCell ref="C38:N38"/>
    <mergeCell ref="B53:N53"/>
    <mergeCell ref="C51:N51"/>
    <mergeCell ref="C52:N52"/>
    <mergeCell ref="A77:A78"/>
    <mergeCell ref="B77:N77"/>
    <mergeCell ref="D23:K23"/>
    <mergeCell ref="C43:N43"/>
    <mergeCell ref="B8:N8"/>
    <mergeCell ref="B9:N9"/>
    <mergeCell ref="B10:N10"/>
    <mergeCell ref="C11:N11"/>
    <mergeCell ref="A3:A6"/>
    <mergeCell ref="C3:N3"/>
    <mergeCell ref="C4:N4"/>
    <mergeCell ref="B5:B6"/>
    <mergeCell ref="C5:F6"/>
    <mergeCell ref="G5:H6"/>
    <mergeCell ref="I5:J6"/>
    <mergeCell ref="K5:N6"/>
    <mergeCell ref="A7:A9"/>
    <mergeCell ref="M16:N16"/>
    <mergeCell ref="M21:N21"/>
    <mergeCell ref="M23:N23"/>
    <mergeCell ref="B12:N12"/>
    <mergeCell ref="B14:N14"/>
    <mergeCell ref="B13:N13"/>
    <mergeCell ref="D41:N41"/>
    <mergeCell ref="C36:N36"/>
    <mergeCell ref="B15:N15"/>
  </mergeCells>
  <printOptions horizontalCentered="1" verticalCentered="1"/>
  <pageMargins left="0.7" right="0.7" top="0.75" bottom="0.75" header="0.3" footer="0.3"/>
  <pageSetup paperSize="9" scale="59" orientation="portrait" horizontalDpi="300" verticalDpi="300" r:id="rId1"/>
  <rowBreaks count="1" manualBreakCount="1">
    <brk id="55" max="14" man="1"/>
  </rowBreaks>
  <colBreaks count="1" manualBreakCount="1">
    <brk id="15"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9"/>
  <sheetViews>
    <sheetView view="pageBreakPreview" topLeftCell="A130" zoomScale="85" zoomScaleNormal="100" zoomScaleSheetLayoutView="85" workbookViewId="0">
      <selection activeCell="A3" sqref="A3:J3"/>
    </sheetView>
  </sheetViews>
  <sheetFormatPr defaultColWidth="7.33203125" defaultRowHeight="13"/>
  <cols>
    <col min="1" max="1" width="4.33203125" style="48" customWidth="1"/>
    <col min="2" max="2" width="15.33203125" style="48" bestFit="1" customWidth="1"/>
    <col min="3" max="3" width="14.33203125" style="48" bestFit="1" customWidth="1"/>
    <col min="4" max="4" width="13.33203125" style="48" customWidth="1"/>
    <col min="5" max="6" width="9.33203125" style="48" customWidth="1"/>
    <col min="7" max="7" width="13.6640625" style="48" customWidth="1"/>
    <col min="8" max="8" width="13.33203125" style="48" customWidth="1"/>
    <col min="9" max="9" width="9.6640625" style="48" customWidth="1"/>
    <col min="10" max="10" width="10.33203125" style="48" customWidth="1"/>
    <col min="11" max="11" width="13.08203125" style="48" customWidth="1"/>
    <col min="12" max="12" width="13.33203125" style="48" customWidth="1"/>
    <col min="13" max="13" width="13.6640625" style="48" bestFit="1" customWidth="1"/>
    <col min="14" max="14" width="14.33203125" style="48" bestFit="1" customWidth="1"/>
    <col min="15" max="15" width="4.33203125" style="48" customWidth="1"/>
    <col min="16" max="16" width="6.08203125" style="48" customWidth="1"/>
    <col min="17" max="17" width="4.33203125" style="48" customWidth="1"/>
    <col min="18" max="18" width="5.08203125" style="48" customWidth="1"/>
    <col min="19" max="19" width="4.33203125" style="48" customWidth="1"/>
    <col min="20" max="20" width="5.33203125" style="48" customWidth="1"/>
    <col min="21" max="21" width="3.08203125" style="48" customWidth="1"/>
    <col min="22" max="22" width="1.33203125" style="48" customWidth="1"/>
    <col min="23" max="23" width="2.33203125" style="48" customWidth="1"/>
    <col min="24" max="24" width="3.33203125" style="48" customWidth="1"/>
    <col min="25" max="25" width="6.33203125" style="48" customWidth="1"/>
    <col min="26" max="26" width="3.08203125" style="48" hidden="1" customWidth="1"/>
    <col min="27" max="16384" width="7.33203125" style="48"/>
  </cols>
  <sheetData>
    <row r="1" spans="1:14" ht="17.399999999999999">
      <c r="A1" s="1020" t="s">
        <v>257</v>
      </c>
      <c r="B1" s="1021"/>
      <c r="C1" s="1021"/>
      <c r="D1" s="1021"/>
      <c r="E1" s="1021"/>
      <c r="F1" s="1021"/>
      <c r="G1" s="1021"/>
      <c r="H1" s="1021"/>
      <c r="I1" s="1021"/>
      <c r="J1" s="1021"/>
      <c r="K1" s="1021"/>
      <c r="L1" s="1021"/>
      <c r="M1" s="1021"/>
      <c r="N1" s="1021"/>
    </row>
    <row r="2" spans="1:14" ht="15.65">
      <c r="A2" s="1022" t="s">
        <v>258</v>
      </c>
      <c r="B2" s="1023"/>
      <c r="C2" s="1023"/>
      <c r="D2" s="1023"/>
      <c r="E2" s="1023"/>
      <c r="F2" s="1023"/>
      <c r="G2" s="1023"/>
      <c r="H2" s="1023"/>
      <c r="I2" s="1023"/>
      <c r="J2" s="1023"/>
      <c r="K2" s="1023"/>
      <c r="L2" s="1023"/>
      <c r="M2" s="1023"/>
      <c r="N2" s="1023"/>
    </row>
    <row r="3" spans="1:14" ht="187.25">
      <c r="A3" s="1004" t="s">
        <v>259</v>
      </c>
      <c r="B3" s="1005"/>
      <c r="C3" s="1005"/>
      <c r="D3" s="1005"/>
      <c r="E3" s="1005"/>
      <c r="F3" s="1005"/>
      <c r="G3" s="1005"/>
      <c r="H3" s="1005"/>
      <c r="I3" s="1005"/>
      <c r="J3" s="1005"/>
      <c r="K3" s="49"/>
      <c r="L3" s="50" t="s">
        <v>260</v>
      </c>
      <c r="M3" s="50" t="s">
        <v>261</v>
      </c>
      <c r="N3" s="50" t="s">
        <v>262</v>
      </c>
    </row>
    <row r="4" spans="1:14" ht="15.65">
      <c r="A4" s="1006" t="s">
        <v>263</v>
      </c>
      <c r="B4" s="1007"/>
      <c r="C4" s="1007"/>
      <c r="D4" s="1007"/>
      <c r="E4" s="1007"/>
      <c r="F4" s="1007"/>
      <c r="G4" s="1007"/>
      <c r="H4" s="1007"/>
      <c r="I4" s="1007"/>
      <c r="J4" s="1007"/>
      <c r="K4" s="52"/>
      <c r="L4" s="50"/>
      <c r="M4" s="50"/>
      <c r="N4" s="50"/>
    </row>
    <row r="5" spans="1:14" ht="15.65">
      <c r="A5" s="1006" t="s">
        <v>264</v>
      </c>
      <c r="B5" s="1007"/>
      <c r="C5" s="1007"/>
      <c r="D5" s="1007"/>
      <c r="E5" s="1007"/>
      <c r="F5" s="1007"/>
      <c r="G5" s="1007"/>
      <c r="H5" s="1007"/>
      <c r="I5" s="1007"/>
      <c r="J5" s="1007"/>
      <c r="K5" s="52"/>
      <c r="L5" s="50"/>
      <c r="M5" s="50"/>
      <c r="N5" s="50"/>
    </row>
    <row r="6" spans="1:14" ht="15.65">
      <c r="A6" s="1004" t="s">
        <v>265</v>
      </c>
      <c r="B6" s="1005"/>
      <c r="C6" s="1005"/>
      <c r="D6" s="1005"/>
      <c r="E6" s="1005"/>
      <c r="F6" s="1005"/>
      <c r="G6" s="1005"/>
      <c r="H6" s="1005"/>
      <c r="I6" s="1005"/>
      <c r="J6" s="1005"/>
      <c r="K6" s="49"/>
      <c r="L6" s="53"/>
      <c r="M6" s="53"/>
      <c r="N6" s="53"/>
    </row>
    <row r="7" spans="1:14" ht="15.65">
      <c r="A7" s="1006" t="s">
        <v>266</v>
      </c>
      <c r="B7" s="1007"/>
      <c r="C7" s="1007"/>
      <c r="D7" s="1007"/>
      <c r="E7" s="1007"/>
      <c r="F7" s="1007"/>
      <c r="G7" s="1007"/>
      <c r="H7" s="1007"/>
      <c r="I7" s="1007"/>
      <c r="J7" s="1007"/>
      <c r="K7" s="54"/>
      <c r="L7" s="55"/>
      <c r="M7" s="55"/>
      <c r="N7" s="55"/>
    </row>
    <row r="8" spans="1:14" ht="15.65">
      <c r="A8" s="1006" t="s">
        <v>267</v>
      </c>
      <c r="B8" s="1007"/>
      <c r="C8" s="1007"/>
      <c r="D8" s="1007"/>
      <c r="E8" s="1007"/>
      <c r="F8" s="1007"/>
      <c r="G8" s="1007"/>
      <c r="H8" s="1007"/>
      <c r="I8" s="1007"/>
      <c r="J8" s="1007"/>
      <c r="K8" s="52"/>
      <c r="L8" s="50"/>
      <c r="M8" s="50"/>
      <c r="N8" s="50"/>
    </row>
    <row r="9" spans="1:14" ht="15.65">
      <c r="A9" s="1006" t="s">
        <v>268</v>
      </c>
      <c r="B9" s="1007"/>
      <c r="C9" s="1007"/>
      <c r="D9" s="1007"/>
      <c r="E9" s="1007"/>
      <c r="F9" s="1007"/>
      <c r="G9" s="1007"/>
      <c r="H9" s="1007"/>
      <c r="I9" s="1007"/>
      <c r="J9" s="1007"/>
      <c r="K9" s="52"/>
      <c r="L9" s="50"/>
      <c r="M9" s="50"/>
      <c r="N9" s="50"/>
    </row>
    <row r="10" spans="1:14" ht="15.65">
      <c r="A10" s="1006" t="s">
        <v>269</v>
      </c>
      <c r="B10" s="1007"/>
      <c r="C10" s="1007"/>
      <c r="D10" s="1007"/>
      <c r="E10" s="1007"/>
      <c r="F10" s="1007"/>
      <c r="G10" s="1007"/>
      <c r="H10" s="1007"/>
      <c r="I10" s="1007"/>
      <c r="J10" s="1007"/>
      <c r="K10" s="52"/>
      <c r="L10" s="50"/>
      <c r="M10" s="50"/>
      <c r="N10" s="50"/>
    </row>
    <row r="11" spans="1:14" ht="15.65">
      <c r="A11" s="1006" t="s">
        <v>270</v>
      </c>
      <c r="B11" s="1007"/>
      <c r="C11" s="1007"/>
      <c r="D11" s="1007"/>
      <c r="E11" s="1007"/>
      <c r="F11" s="1007"/>
      <c r="G11" s="1007"/>
      <c r="H11" s="1007"/>
      <c r="I11" s="1007"/>
      <c r="J11" s="1007"/>
      <c r="K11" s="52"/>
      <c r="L11" s="50"/>
      <c r="M11" s="50"/>
      <c r="N11" s="50"/>
    </row>
    <row r="12" spans="1:14" ht="15.65">
      <c r="A12" s="1004" t="s">
        <v>271</v>
      </c>
      <c r="B12" s="1005"/>
      <c r="C12" s="1005"/>
      <c r="D12" s="1005"/>
      <c r="E12" s="1005"/>
      <c r="F12" s="1005"/>
      <c r="G12" s="1005"/>
      <c r="H12" s="1005"/>
      <c r="I12" s="1005"/>
      <c r="J12" s="1005"/>
      <c r="K12" s="49"/>
      <c r="L12" s="53"/>
      <c r="M12" s="53"/>
      <c r="N12" s="53"/>
    </row>
    <row r="13" spans="1:14" ht="15.65">
      <c r="A13" s="1025" t="s">
        <v>272</v>
      </c>
      <c r="B13" s="1026"/>
      <c r="C13" s="1026"/>
      <c r="D13" s="1026"/>
      <c r="E13" s="1026"/>
      <c r="F13" s="1026"/>
      <c r="G13" s="1026"/>
      <c r="H13" s="1026"/>
      <c r="I13" s="1026"/>
      <c r="J13" s="1026"/>
      <c r="K13" s="56"/>
      <c r="L13" s="50"/>
      <c r="M13" s="50"/>
      <c r="N13" s="50"/>
    </row>
    <row r="14" spans="1:14" ht="18">
      <c r="A14" s="1027" t="s">
        <v>273</v>
      </c>
      <c r="B14" s="1028"/>
      <c r="C14" s="1028"/>
      <c r="D14" s="1028"/>
      <c r="E14" s="1028"/>
      <c r="F14" s="1028"/>
      <c r="G14" s="1028"/>
      <c r="H14" s="1028"/>
      <c r="I14" s="1028"/>
      <c r="J14" s="1028"/>
      <c r="K14" s="1028"/>
      <c r="L14" s="1028"/>
      <c r="M14" s="1028"/>
      <c r="N14" s="1029"/>
    </row>
    <row r="15" spans="1:14" ht="15.65">
      <c r="A15" s="1004" t="s">
        <v>274</v>
      </c>
      <c r="B15" s="1005"/>
      <c r="C15" s="1005"/>
      <c r="D15" s="1005"/>
      <c r="E15" s="1005"/>
      <c r="F15" s="1005"/>
      <c r="G15" s="1005"/>
      <c r="H15" s="1005"/>
      <c r="I15" s="1005"/>
      <c r="J15" s="1005"/>
      <c r="K15" s="1005"/>
      <c r="L15" s="1005"/>
      <c r="M15" s="1005"/>
      <c r="N15" s="599" t="s">
        <v>184</v>
      </c>
    </row>
    <row r="16" spans="1:14" ht="15.65">
      <c r="A16" s="1004" t="s">
        <v>275</v>
      </c>
      <c r="B16" s="1005"/>
      <c r="C16" s="1005"/>
      <c r="D16" s="1005"/>
      <c r="E16" s="1005"/>
      <c r="F16" s="1005"/>
      <c r="G16" s="1005"/>
      <c r="H16" s="1005"/>
      <c r="I16" s="1005"/>
      <c r="J16" s="1005"/>
      <c r="K16" s="1005"/>
      <c r="L16" s="1005"/>
      <c r="M16" s="1005"/>
      <c r="N16" s="599" t="s">
        <v>184</v>
      </c>
    </row>
    <row r="17" spans="1:14" ht="15.65">
      <c r="A17" s="1004" t="s">
        <v>276</v>
      </c>
      <c r="B17" s="1005"/>
      <c r="C17" s="1005"/>
      <c r="D17" s="1005"/>
      <c r="E17" s="1005"/>
      <c r="F17" s="1005"/>
      <c r="G17" s="1005"/>
      <c r="H17" s="1005"/>
      <c r="I17" s="1005"/>
      <c r="J17" s="1005"/>
      <c r="K17" s="1005"/>
      <c r="L17" s="1005"/>
      <c r="M17" s="1005"/>
      <c r="N17" s="599" t="s">
        <v>184</v>
      </c>
    </row>
    <row r="18" spans="1:14" ht="15.65">
      <c r="A18" s="1004" t="s">
        <v>277</v>
      </c>
      <c r="B18" s="1005"/>
      <c r="C18" s="1005"/>
      <c r="D18" s="1005"/>
      <c r="E18" s="1005"/>
      <c r="F18" s="1005"/>
      <c r="G18" s="1005"/>
      <c r="H18" s="1005"/>
      <c r="I18" s="1005"/>
      <c r="J18" s="1005"/>
      <c r="K18" s="1005"/>
      <c r="L18" s="1005"/>
      <c r="M18" s="1005"/>
      <c r="N18" s="599" t="s">
        <v>184</v>
      </c>
    </row>
    <row r="19" spans="1:14" ht="15.65" customHeight="1">
      <c r="A19" s="1006" t="s">
        <v>278</v>
      </c>
      <c r="B19" s="1007"/>
      <c r="C19" s="1007"/>
      <c r="D19" s="1007"/>
      <c r="E19" s="1007"/>
      <c r="F19" s="1007"/>
      <c r="G19" s="1007"/>
      <c r="H19" s="1007"/>
      <c r="I19" s="1007"/>
      <c r="J19" s="1007"/>
      <c r="K19" s="1007"/>
      <c r="L19" s="1007"/>
      <c r="M19" s="1007"/>
      <c r="N19" s="599" t="s">
        <v>184</v>
      </c>
    </row>
    <row r="20" spans="1:14" ht="15.65">
      <c r="A20" s="1004" t="s">
        <v>279</v>
      </c>
      <c r="B20" s="1005"/>
      <c r="C20" s="1005"/>
      <c r="D20" s="1005"/>
      <c r="E20" s="1005"/>
      <c r="F20" s="1005"/>
      <c r="G20" s="1005"/>
      <c r="H20" s="1005"/>
      <c r="I20" s="1005"/>
      <c r="J20" s="1005"/>
      <c r="K20" s="1005"/>
      <c r="L20" s="1005"/>
      <c r="M20" s="1005"/>
      <c r="N20" s="1024"/>
    </row>
    <row r="21" spans="1:14" ht="13.25">
      <c r="A21" s="616"/>
      <c r="B21" s="617"/>
      <c r="C21" s="617"/>
      <c r="D21" s="617"/>
      <c r="E21" s="617"/>
      <c r="F21" s="617"/>
      <c r="G21" s="617"/>
      <c r="H21" s="617"/>
      <c r="I21" s="617"/>
      <c r="J21" s="617"/>
      <c r="K21" s="617"/>
      <c r="L21" s="617"/>
      <c r="M21" s="617"/>
      <c r="N21" s="618"/>
    </row>
    <row r="22" spans="1:14" ht="15.65">
      <c r="A22" s="957" t="s">
        <v>280</v>
      </c>
      <c r="B22" s="958"/>
      <c r="C22" s="958"/>
      <c r="D22" s="958"/>
      <c r="E22" s="958"/>
      <c r="F22" s="958"/>
      <c r="G22" s="958"/>
      <c r="H22" s="958"/>
      <c r="I22" s="958"/>
      <c r="J22" s="958"/>
      <c r="K22" s="958"/>
      <c r="L22" s="958"/>
      <c r="M22" s="958"/>
      <c r="N22" s="959"/>
    </row>
    <row r="23" spans="1:14" ht="13.25" customHeight="1">
      <c r="A23" s="1011" t="s">
        <v>281</v>
      </c>
      <c r="B23" s="1012"/>
      <c r="C23" s="1015" t="s">
        <v>282</v>
      </c>
      <c r="D23" s="1016"/>
      <c r="E23" s="1017"/>
      <c r="F23" s="1015" t="s">
        <v>283</v>
      </c>
      <c r="G23" s="1017"/>
      <c r="H23" s="1015" t="s">
        <v>284</v>
      </c>
      <c r="I23" s="1016"/>
      <c r="J23" s="1016"/>
      <c r="K23" s="1016"/>
      <c r="L23" s="931" t="s">
        <v>285</v>
      </c>
      <c r="M23" s="1008" t="s">
        <v>286</v>
      </c>
      <c r="N23" s="1008" t="s">
        <v>287</v>
      </c>
    </row>
    <row r="24" spans="1:14" ht="13.25" customHeight="1">
      <c r="A24" s="1011"/>
      <c r="B24" s="1012"/>
      <c r="C24" s="1015"/>
      <c r="D24" s="1016"/>
      <c r="E24" s="1017"/>
      <c r="F24" s="1015"/>
      <c r="G24" s="1017"/>
      <c r="H24" s="1015"/>
      <c r="I24" s="1016"/>
      <c r="J24" s="1016"/>
      <c r="K24" s="1016"/>
      <c r="L24" s="931"/>
      <c r="M24" s="1009"/>
      <c r="N24" s="1009"/>
    </row>
    <row r="25" spans="1:14" ht="13.25" customHeight="1">
      <c r="A25" s="1011"/>
      <c r="B25" s="1012"/>
      <c r="C25" s="1015"/>
      <c r="D25" s="1016"/>
      <c r="E25" s="1017"/>
      <c r="F25" s="1015"/>
      <c r="G25" s="1017"/>
      <c r="H25" s="1015"/>
      <c r="I25" s="1016"/>
      <c r="J25" s="1016"/>
      <c r="K25" s="1016"/>
      <c r="L25" s="931"/>
      <c r="M25" s="1009"/>
      <c r="N25" s="1009"/>
    </row>
    <row r="26" spans="1:14" ht="13.25" customHeight="1">
      <c r="A26" s="1011"/>
      <c r="B26" s="1012"/>
      <c r="C26" s="1015"/>
      <c r="D26" s="1016"/>
      <c r="E26" s="1017"/>
      <c r="F26" s="1015"/>
      <c r="G26" s="1017"/>
      <c r="H26" s="1015"/>
      <c r="I26" s="1016"/>
      <c r="J26" s="1016"/>
      <c r="K26" s="1016"/>
      <c r="L26" s="931"/>
      <c r="M26" s="1009"/>
      <c r="N26" s="1009"/>
    </row>
    <row r="27" spans="1:14" ht="13.25" customHeight="1">
      <c r="A27" s="1011"/>
      <c r="B27" s="1012"/>
      <c r="C27" s="1015"/>
      <c r="D27" s="1016"/>
      <c r="E27" s="1017"/>
      <c r="F27" s="1015"/>
      <c r="G27" s="1017"/>
      <c r="H27" s="1015"/>
      <c r="I27" s="1016"/>
      <c r="J27" s="1016"/>
      <c r="K27" s="1016"/>
      <c r="L27" s="931"/>
      <c r="M27" s="1009"/>
      <c r="N27" s="1009"/>
    </row>
    <row r="28" spans="1:14" ht="13.25" customHeight="1">
      <c r="A28" s="1011"/>
      <c r="B28" s="1012"/>
      <c r="C28" s="1015"/>
      <c r="D28" s="1016"/>
      <c r="E28" s="1017"/>
      <c r="F28" s="1015"/>
      <c r="G28" s="1017"/>
      <c r="H28" s="1015"/>
      <c r="I28" s="1016"/>
      <c r="J28" s="1016"/>
      <c r="K28" s="1016"/>
      <c r="L28" s="931"/>
      <c r="M28" s="1009"/>
      <c r="N28" s="1009"/>
    </row>
    <row r="29" spans="1:14" ht="13.25" customHeight="1">
      <c r="A29" s="1011"/>
      <c r="B29" s="1012"/>
      <c r="C29" s="1015"/>
      <c r="D29" s="1016"/>
      <c r="E29" s="1017"/>
      <c r="F29" s="1015"/>
      <c r="G29" s="1017"/>
      <c r="H29" s="1015"/>
      <c r="I29" s="1016"/>
      <c r="J29" s="1016"/>
      <c r="K29" s="1016"/>
      <c r="L29" s="931"/>
      <c r="M29" s="1009"/>
      <c r="N29" s="1009"/>
    </row>
    <row r="30" spans="1:14" ht="13.25" customHeight="1">
      <c r="A30" s="1013"/>
      <c r="B30" s="1014"/>
      <c r="C30" s="1018"/>
      <c r="D30" s="999"/>
      <c r="E30" s="1019"/>
      <c r="F30" s="1018"/>
      <c r="G30" s="1019"/>
      <c r="H30" s="1018"/>
      <c r="I30" s="999"/>
      <c r="J30" s="999"/>
      <c r="K30" s="999"/>
      <c r="L30" s="931"/>
      <c r="M30" s="1010"/>
      <c r="N30" s="1010"/>
    </row>
    <row r="31" spans="1:14" ht="15.65">
      <c r="A31" s="1030">
        <v>-1</v>
      </c>
      <c r="B31" s="1031"/>
      <c r="C31" s="1032">
        <v>-2</v>
      </c>
      <c r="D31" s="1033"/>
      <c r="E31" s="1031"/>
      <c r="F31" s="1032">
        <v>-3</v>
      </c>
      <c r="G31" s="1031"/>
      <c r="H31" s="1032">
        <v>-4</v>
      </c>
      <c r="I31" s="1033"/>
      <c r="J31" s="1033"/>
      <c r="K31" s="1033"/>
      <c r="L31" s="61">
        <v>-5</v>
      </c>
      <c r="M31" s="61">
        <v>-6</v>
      </c>
      <c r="N31" s="61">
        <v>-7</v>
      </c>
    </row>
    <row r="32" spans="1:14" ht="15.65">
      <c r="A32" s="919"/>
      <c r="B32" s="920"/>
      <c r="C32" s="923"/>
      <c r="D32" s="924"/>
      <c r="E32" s="925"/>
      <c r="F32" s="923"/>
      <c r="G32" s="925"/>
      <c r="H32" s="919"/>
      <c r="I32" s="934"/>
      <c r="J32" s="934"/>
      <c r="K32" s="920"/>
      <c r="L32" s="57"/>
      <c r="M32" s="63"/>
      <c r="N32" s="63"/>
    </row>
    <row r="33" spans="1:14" ht="15.65">
      <c r="A33" s="919"/>
      <c r="B33" s="920"/>
      <c r="C33" s="923"/>
      <c r="D33" s="924"/>
      <c r="E33" s="925"/>
      <c r="F33" s="923"/>
      <c r="G33" s="925"/>
      <c r="H33" s="919"/>
      <c r="I33" s="934"/>
      <c r="J33" s="934"/>
      <c r="K33" s="920"/>
      <c r="L33" s="57"/>
      <c r="M33" s="63"/>
      <c r="N33" s="63"/>
    </row>
    <row r="34" spans="1:14" ht="15.65">
      <c r="A34" s="921">
        <f>SUM(A32:B33)</f>
        <v>0</v>
      </c>
      <c r="B34" s="922">
        <f>SUM(B32:B33)</f>
        <v>0</v>
      </c>
      <c r="C34" s="926">
        <f>SUM(C32:E33)</f>
        <v>0</v>
      </c>
      <c r="D34" s="927"/>
      <c r="E34" s="928"/>
      <c r="F34" s="929">
        <f>SUM(F32:G33)</f>
        <v>0</v>
      </c>
      <c r="G34" s="928"/>
      <c r="H34" s="935">
        <f>SUM(H32:K33)</f>
        <v>0</v>
      </c>
      <c r="I34" s="936"/>
      <c r="J34" s="936"/>
      <c r="K34" s="937"/>
      <c r="L34" s="57"/>
      <c r="M34" s="64">
        <f>SUM(M32:M33)</f>
        <v>0</v>
      </c>
      <c r="N34" s="64">
        <f>SUM(N32:N33)</f>
        <v>0</v>
      </c>
    </row>
    <row r="35" spans="1:14" ht="13.25">
      <c r="A35" s="619"/>
      <c r="N35" s="620"/>
    </row>
    <row r="36" spans="1:14" ht="15.65" customHeight="1">
      <c r="A36" s="944" t="s">
        <v>188</v>
      </c>
      <c r="B36" s="945"/>
      <c r="C36" s="945"/>
      <c r="D36" s="945"/>
      <c r="E36" s="945"/>
      <c r="F36" s="945"/>
      <c r="G36" s="945"/>
      <c r="H36" s="945"/>
      <c r="I36" s="945"/>
      <c r="J36" s="945"/>
      <c r="K36" s="945"/>
      <c r="L36" s="945"/>
      <c r="M36" s="945"/>
      <c r="N36" s="946"/>
    </row>
    <row r="37" spans="1:14" ht="14.75" customHeight="1">
      <c r="A37" s="930" t="s">
        <v>231</v>
      </c>
      <c r="B37" s="930" t="s">
        <v>1899</v>
      </c>
      <c r="C37" s="930" t="s">
        <v>1898</v>
      </c>
      <c r="D37" s="947" t="s">
        <v>1897</v>
      </c>
      <c r="E37" s="947" t="s">
        <v>1896</v>
      </c>
      <c r="F37" s="947" t="s">
        <v>1895</v>
      </c>
      <c r="G37" s="930" t="s">
        <v>189</v>
      </c>
      <c r="H37" s="930"/>
      <c r="I37" s="930"/>
      <c r="J37" s="75"/>
      <c r="K37" s="75"/>
      <c r="L37" s="75"/>
      <c r="M37" s="75"/>
      <c r="N37" s="75"/>
    </row>
    <row r="38" spans="1:14" ht="77" customHeight="1">
      <c r="A38" s="930"/>
      <c r="B38" s="930"/>
      <c r="C38" s="930"/>
      <c r="D38" s="947"/>
      <c r="E38" s="947"/>
      <c r="F38" s="947"/>
      <c r="G38" s="65" t="s">
        <v>192</v>
      </c>
      <c r="H38" s="65" t="s">
        <v>193</v>
      </c>
      <c r="I38" s="65" t="s">
        <v>194</v>
      </c>
      <c r="J38" s="914" t="s">
        <v>190</v>
      </c>
      <c r="K38" s="914"/>
      <c r="L38" s="914"/>
      <c r="M38" s="981" t="s">
        <v>191</v>
      </c>
      <c r="N38" s="981"/>
    </row>
    <row r="39" spans="1:14">
      <c r="A39" s="75"/>
      <c r="B39" s="75"/>
      <c r="C39" s="75"/>
      <c r="D39" s="75"/>
      <c r="E39" s="75"/>
      <c r="F39" s="75"/>
      <c r="G39" s="75"/>
      <c r="H39" s="75"/>
      <c r="I39" s="75"/>
      <c r="J39" s="914"/>
      <c r="K39" s="914"/>
      <c r="L39" s="914"/>
      <c r="M39" s="981"/>
      <c r="N39" s="981"/>
    </row>
    <row r="40" spans="1:14" ht="13.25">
      <c r="A40" s="75"/>
      <c r="B40" s="75"/>
      <c r="C40" s="75"/>
      <c r="D40" s="75"/>
      <c r="E40" s="75"/>
      <c r="F40" s="75"/>
      <c r="G40" s="75"/>
      <c r="H40" s="75"/>
      <c r="I40" s="75"/>
      <c r="J40" s="932"/>
      <c r="K40" s="982"/>
      <c r="L40" s="933"/>
      <c r="M40" s="75"/>
      <c r="N40" s="75"/>
    </row>
    <row r="41" spans="1:14" ht="13.25">
      <c r="A41" s="75"/>
      <c r="B41" s="75"/>
      <c r="C41" s="75"/>
      <c r="D41" s="75"/>
      <c r="E41" s="75"/>
      <c r="F41" s="75"/>
      <c r="G41" s="75"/>
      <c r="H41" s="75"/>
      <c r="I41" s="75"/>
      <c r="J41" s="932"/>
      <c r="K41" s="982"/>
      <c r="L41" s="933"/>
      <c r="M41" s="75"/>
      <c r="N41" s="75"/>
    </row>
    <row r="42" spans="1:14" ht="13.25">
      <c r="A42" s="75"/>
      <c r="B42" s="75"/>
      <c r="C42" s="75"/>
      <c r="D42" s="75"/>
      <c r="E42" s="75"/>
      <c r="F42" s="75"/>
      <c r="G42" s="75"/>
      <c r="H42" s="75"/>
      <c r="I42" s="75"/>
      <c r="J42" s="932"/>
      <c r="K42" s="982"/>
      <c r="L42" s="933"/>
      <c r="M42" s="75"/>
      <c r="N42" s="75"/>
    </row>
    <row r="43" spans="1:14" ht="13.25">
      <c r="A43" s="75"/>
      <c r="B43" s="75"/>
      <c r="C43" s="75"/>
      <c r="D43" s="75"/>
      <c r="E43" s="75"/>
      <c r="F43" s="75"/>
      <c r="G43" s="75"/>
      <c r="H43" s="75"/>
      <c r="I43" s="75"/>
      <c r="J43" s="932"/>
      <c r="K43" s="982"/>
      <c r="L43" s="933"/>
      <c r="M43" s="75"/>
      <c r="N43" s="75"/>
    </row>
    <row r="44" spans="1:14" ht="32.25" customHeight="1">
      <c r="A44" s="977" t="s">
        <v>288</v>
      </c>
      <c r="B44" s="978"/>
      <c r="C44" s="978"/>
      <c r="D44" s="978"/>
      <c r="E44" s="978"/>
      <c r="F44" s="978"/>
      <c r="G44" s="978"/>
      <c r="H44" s="978"/>
      <c r="I44" s="978"/>
      <c r="J44" s="978"/>
      <c r="K44" s="978"/>
      <c r="L44" s="978"/>
      <c r="M44" s="978"/>
      <c r="N44" s="979"/>
    </row>
    <row r="45" spans="1:14" ht="15.65" customHeight="1">
      <c r="A45" s="53" t="s">
        <v>231</v>
      </c>
      <c r="B45" s="51" t="s">
        <v>289</v>
      </c>
      <c r="C45" s="51" t="s">
        <v>290</v>
      </c>
      <c r="D45" s="963" t="s">
        <v>291</v>
      </c>
      <c r="E45" s="964"/>
      <c r="F45" s="964"/>
      <c r="G45" s="964"/>
      <c r="H45" s="965"/>
      <c r="I45" s="963" t="s">
        <v>292</v>
      </c>
      <c r="J45" s="965"/>
      <c r="K45" s="51" t="s">
        <v>293</v>
      </c>
      <c r="L45" s="580" t="s">
        <v>294</v>
      </c>
      <c r="M45" s="50" t="s">
        <v>295</v>
      </c>
      <c r="N45" s="50" t="s">
        <v>296</v>
      </c>
    </row>
    <row r="46" spans="1:14" ht="13.25" customHeight="1">
      <c r="A46" s="53"/>
      <c r="B46" s="51"/>
      <c r="C46" s="51"/>
      <c r="D46" s="963"/>
      <c r="E46" s="964"/>
      <c r="F46" s="964"/>
      <c r="G46" s="964"/>
      <c r="H46" s="965"/>
      <c r="I46" s="963"/>
      <c r="J46" s="965"/>
      <c r="K46" s="50"/>
      <c r="L46" s="65"/>
      <c r="M46" s="75"/>
      <c r="N46" s="75"/>
    </row>
    <row r="47" spans="1:14" ht="13.25" customHeight="1">
      <c r="A47" s="53"/>
      <c r="B47" s="51"/>
      <c r="C47" s="51"/>
      <c r="D47" s="963"/>
      <c r="E47" s="964"/>
      <c r="F47" s="964"/>
      <c r="G47" s="964"/>
      <c r="H47" s="965"/>
      <c r="I47" s="963"/>
      <c r="J47" s="965"/>
      <c r="K47" s="50"/>
      <c r="L47" s="65"/>
      <c r="M47" s="75"/>
      <c r="N47" s="75"/>
    </row>
    <row r="48" spans="1:14" ht="13.25" customHeight="1">
      <c r="A48" s="53"/>
      <c r="B48" s="51"/>
      <c r="C48" s="51"/>
      <c r="D48" s="963"/>
      <c r="E48" s="964"/>
      <c r="F48" s="964"/>
      <c r="G48" s="964"/>
      <c r="H48" s="965"/>
      <c r="I48" s="963"/>
      <c r="J48" s="965"/>
      <c r="K48" s="50"/>
      <c r="L48" s="65"/>
      <c r="M48" s="75"/>
      <c r="N48" s="75"/>
    </row>
    <row r="49" spans="1:14" ht="13.25" customHeight="1">
      <c r="A49" s="53"/>
      <c r="B49" s="51"/>
      <c r="C49" s="51"/>
      <c r="D49" s="963"/>
      <c r="E49" s="964"/>
      <c r="F49" s="964"/>
      <c r="G49" s="964"/>
      <c r="H49" s="965"/>
      <c r="I49" s="963"/>
      <c r="J49" s="965"/>
      <c r="K49" s="50"/>
      <c r="L49" s="65"/>
      <c r="M49" s="75"/>
      <c r="N49" s="75"/>
    </row>
    <row r="50" spans="1:14" ht="13.25" customHeight="1">
      <c r="A50" s="53"/>
      <c r="B50" s="51"/>
      <c r="C50" s="51"/>
      <c r="D50" s="963"/>
      <c r="E50" s="964"/>
      <c r="F50" s="964"/>
      <c r="G50" s="964"/>
      <c r="H50" s="965"/>
      <c r="I50" s="963"/>
      <c r="J50" s="965"/>
      <c r="K50" s="50"/>
      <c r="L50" s="65"/>
      <c r="M50" s="75"/>
      <c r="N50" s="75"/>
    </row>
    <row r="51" spans="1:14" ht="23.75" customHeight="1">
      <c r="A51" s="977" t="s">
        <v>297</v>
      </c>
      <c r="B51" s="978"/>
      <c r="C51" s="978"/>
      <c r="D51" s="978"/>
      <c r="E51" s="978"/>
      <c r="F51" s="978"/>
      <c r="G51" s="978"/>
      <c r="H51" s="978"/>
      <c r="I51" s="978"/>
      <c r="J51" s="978"/>
      <c r="K51" s="978"/>
      <c r="L51" s="978"/>
      <c r="M51" s="978"/>
      <c r="N51" s="979"/>
    </row>
    <row r="52" spans="1:14" ht="46.75">
      <c r="A52" s="53" t="s">
        <v>298</v>
      </c>
      <c r="B52" s="980" t="s">
        <v>299</v>
      </c>
      <c r="C52" s="980"/>
      <c r="D52" s="980" t="s">
        <v>300</v>
      </c>
      <c r="E52" s="980"/>
      <c r="F52" s="980"/>
      <c r="G52" s="980"/>
      <c r="H52" s="51" t="s">
        <v>301</v>
      </c>
      <c r="I52" s="980" t="s">
        <v>302</v>
      </c>
      <c r="J52" s="980"/>
      <c r="K52" s="980" t="s">
        <v>303</v>
      </c>
      <c r="L52" s="980"/>
      <c r="M52" s="930" t="s">
        <v>304</v>
      </c>
      <c r="N52" s="930"/>
    </row>
    <row r="53" spans="1:14" ht="15.65">
      <c r="A53" s="66" t="s">
        <v>305</v>
      </c>
      <c r="B53" s="983" t="s">
        <v>306</v>
      </c>
      <c r="C53" s="980"/>
      <c r="D53" s="983" t="s">
        <v>307</v>
      </c>
      <c r="E53" s="983"/>
      <c r="F53" s="983"/>
      <c r="G53" s="983"/>
      <c r="H53" s="67" t="s">
        <v>308</v>
      </c>
      <c r="I53" s="983" t="s">
        <v>309</v>
      </c>
      <c r="J53" s="980"/>
      <c r="K53" s="68" t="s">
        <v>310</v>
      </c>
      <c r="L53" s="68" t="s">
        <v>311</v>
      </c>
      <c r="M53" s="75"/>
      <c r="N53" s="75"/>
    </row>
    <row r="54" spans="1:14" ht="26.4">
      <c r="A54" s="53"/>
      <c r="B54" s="980"/>
      <c r="C54" s="980"/>
      <c r="D54" s="980"/>
      <c r="E54" s="980"/>
      <c r="F54" s="980"/>
      <c r="G54" s="980"/>
      <c r="H54" s="50"/>
      <c r="I54" s="980"/>
      <c r="J54" s="980"/>
      <c r="K54" s="50"/>
      <c r="L54" s="65" t="s">
        <v>312</v>
      </c>
      <c r="M54" s="75"/>
      <c r="N54" s="75"/>
    </row>
    <row r="55" spans="1:14" ht="18.649999999999999" customHeight="1">
      <c r="A55" s="53"/>
      <c r="B55" s="980"/>
      <c r="C55" s="980"/>
      <c r="D55" s="980"/>
      <c r="E55" s="980"/>
      <c r="F55" s="980"/>
      <c r="G55" s="980"/>
      <c r="H55" s="50"/>
      <c r="I55" s="980"/>
      <c r="J55" s="980"/>
      <c r="K55" s="50"/>
      <c r="L55" s="65"/>
      <c r="M55" s="75"/>
      <c r="N55" s="75"/>
    </row>
    <row r="56" spans="1:14" ht="20.149999999999999" customHeight="1">
      <c r="A56" s="53"/>
      <c r="B56" s="980"/>
      <c r="C56" s="980"/>
      <c r="D56" s="980"/>
      <c r="E56" s="980"/>
      <c r="F56" s="980"/>
      <c r="G56" s="980"/>
      <c r="H56" s="50"/>
      <c r="I56" s="980"/>
      <c r="J56" s="980"/>
      <c r="K56" s="50"/>
      <c r="L56" s="65"/>
      <c r="M56" s="75"/>
      <c r="N56" s="75"/>
    </row>
    <row r="57" spans="1:14" ht="21" customHeight="1">
      <c r="A57" s="53"/>
      <c r="B57" s="980"/>
      <c r="C57" s="980"/>
      <c r="D57" s="980"/>
      <c r="E57" s="980"/>
      <c r="F57" s="980"/>
      <c r="G57" s="980"/>
      <c r="H57" s="50"/>
      <c r="I57" s="980"/>
      <c r="J57" s="980"/>
      <c r="K57" s="50"/>
      <c r="L57" s="65"/>
      <c r="M57" s="75"/>
      <c r="N57" s="75"/>
    </row>
    <row r="58" spans="1:14" ht="2.15" hidden="1" customHeight="1">
      <c r="A58" s="53"/>
      <c r="B58" s="980"/>
      <c r="C58" s="980"/>
      <c r="D58" s="980"/>
      <c r="E58" s="980"/>
      <c r="F58" s="980"/>
      <c r="G58" s="980"/>
      <c r="H58" s="50"/>
      <c r="I58" s="980"/>
      <c r="J58" s="980"/>
      <c r="K58" s="50"/>
      <c r="L58" s="65"/>
      <c r="M58" s="75"/>
      <c r="N58" s="75"/>
    </row>
    <row r="59" spans="1:14" ht="9.65" hidden="1" customHeight="1">
      <c r="A59" s="53"/>
      <c r="B59" s="980"/>
      <c r="C59" s="980"/>
      <c r="D59" s="980"/>
      <c r="E59" s="980"/>
      <c r="F59" s="980"/>
      <c r="G59" s="980"/>
      <c r="H59" s="50"/>
      <c r="I59" s="980"/>
      <c r="J59" s="980"/>
      <c r="K59" s="50"/>
      <c r="L59" s="65"/>
      <c r="M59" s="75"/>
      <c r="N59" s="75"/>
    </row>
    <row r="60" spans="1:14" ht="9.65" hidden="1" customHeight="1">
      <c r="A60" s="53"/>
      <c r="B60" s="980"/>
      <c r="C60" s="980"/>
      <c r="D60" s="980"/>
      <c r="E60" s="980"/>
      <c r="F60" s="980"/>
      <c r="G60" s="980"/>
      <c r="H60" s="50"/>
      <c r="I60" s="980"/>
      <c r="J60" s="980"/>
      <c r="K60" s="50"/>
      <c r="L60" s="65"/>
      <c r="M60" s="75"/>
      <c r="N60" s="75"/>
    </row>
    <row r="61" spans="1:14" ht="23.15" customHeight="1">
      <c r="A61" s="53"/>
      <c r="B61" s="980"/>
      <c r="C61" s="980"/>
      <c r="D61" s="980"/>
      <c r="E61" s="980"/>
      <c r="F61" s="980"/>
      <c r="G61" s="980"/>
      <c r="H61" s="50"/>
      <c r="I61" s="980"/>
      <c r="J61" s="980"/>
      <c r="K61" s="50"/>
      <c r="L61" s="65"/>
      <c r="M61" s="75"/>
      <c r="N61" s="75"/>
    </row>
    <row r="62" spans="1:14" ht="23.15" customHeight="1">
      <c r="A62" s="53"/>
      <c r="B62" s="980"/>
      <c r="C62" s="980"/>
      <c r="D62" s="980"/>
      <c r="E62" s="980"/>
      <c r="F62" s="980"/>
      <c r="G62" s="980"/>
      <c r="H62" s="50"/>
      <c r="I62" s="980"/>
      <c r="J62" s="980"/>
      <c r="K62" s="50"/>
      <c r="L62" s="65"/>
      <c r="M62" s="75"/>
      <c r="N62" s="75"/>
    </row>
    <row r="63" spans="1:14" ht="23.15" customHeight="1">
      <c r="A63" s="53"/>
      <c r="B63" s="980"/>
      <c r="C63" s="980"/>
      <c r="D63" s="980"/>
      <c r="E63" s="980"/>
      <c r="F63" s="980"/>
      <c r="G63" s="980"/>
      <c r="H63" s="50"/>
      <c r="I63" s="980"/>
      <c r="J63" s="980"/>
      <c r="K63" s="50"/>
      <c r="L63" s="65"/>
      <c r="M63" s="75"/>
      <c r="N63" s="75"/>
    </row>
    <row r="64" spans="1:14" ht="23.15" customHeight="1">
      <c r="A64" s="53"/>
      <c r="B64" s="980"/>
      <c r="C64" s="980"/>
      <c r="D64" s="980"/>
      <c r="E64" s="980"/>
      <c r="F64" s="980"/>
      <c r="G64" s="980"/>
      <c r="H64" s="50"/>
      <c r="I64" s="980"/>
      <c r="J64" s="980"/>
      <c r="K64" s="50"/>
      <c r="L64" s="50"/>
      <c r="M64" s="75"/>
      <c r="N64" s="75"/>
    </row>
    <row r="65" spans="1:14" ht="37.4" customHeight="1">
      <c r="A65" s="948" t="s">
        <v>313</v>
      </c>
      <c r="B65" s="949"/>
      <c r="C65" s="949"/>
      <c r="D65" s="949"/>
      <c r="E65" s="949"/>
      <c r="F65" s="949"/>
      <c r="G65" s="949"/>
      <c r="H65" s="949"/>
      <c r="I65" s="949"/>
      <c r="J65" s="949"/>
      <c r="K65" s="949"/>
      <c r="L65" s="949"/>
      <c r="M65" s="949"/>
      <c r="N65" s="950"/>
    </row>
    <row r="66" spans="1:14" ht="35.25" customHeight="1">
      <c r="A66" s="985" t="s">
        <v>314</v>
      </c>
      <c r="B66" s="986"/>
      <c r="C66" s="986"/>
      <c r="D66" s="986"/>
      <c r="E66" s="986"/>
      <c r="F66" s="986"/>
      <c r="G66" s="986"/>
      <c r="H66" s="986"/>
      <c r="I66" s="986"/>
      <c r="J66" s="986"/>
      <c r="K66" s="986"/>
      <c r="L66" s="986"/>
      <c r="M66" s="986"/>
      <c r="N66" s="987"/>
    </row>
    <row r="67" spans="1:14" ht="39.75" customHeight="1">
      <c r="A67" s="984" t="s">
        <v>1890</v>
      </c>
      <c r="B67" s="931"/>
      <c r="C67" s="984" t="s">
        <v>1871</v>
      </c>
      <c r="D67" s="931"/>
      <c r="E67" s="990" t="s">
        <v>1889</v>
      </c>
      <c r="F67" s="1034"/>
      <c r="G67" s="1034"/>
      <c r="H67" s="991"/>
      <c r="I67" s="988" t="s">
        <v>1893</v>
      </c>
      <c r="J67" s="989"/>
      <c r="K67" s="992" t="s">
        <v>99</v>
      </c>
      <c r="L67" s="993"/>
      <c r="M67" s="932" t="s">
        <v>317</v>
      </c>
      <c r="N67" s="933"/>
    </row>
    <row r="68" spans="1:14" ht="22.25" customHeight="1">
      <c r="A68" s="954"/>
      <c r="B68" s="955"/>
      <c r="C68" s="954"/>
      <c r="D68" s="955"/>
      <c r="E68" s="954"/>
      <c r="F68" s="971"/>
      <c r="G68" s="971"/>
      <c r="H68" s="955"/>
      <c r="I68" s="923"/>
      <c r="J68" s="925"/>
      <c r="K68" s="992"/>
      <c r="L68" s="993"/>
      <c r="M68" s="932"/>
      <c r="N68" s="933"/>
    </row>
    <row r="69" spans="1:14" ht="18.649999999999999" customHeight="1">
      <c r="A69" s="923"/>
      <c r="B69" s="925"/>
      <c r="C69" s="923"/>
      <c r="D69" s="925"/>
      <c r="E69" s="954"/>
      <c r="F69" s="971"/>
      <c r="G69" s="971"/>
      <c r="H69" s="955"/>
      <c r="I69" s="923"/>
      <c r="J69" s="925"/>
      <c r="K69" s="992"/>
      <c r="L69" s="993"/>
      <c r="M69" s="932"/>
      <c r="N69" s="933"/>
    </row>
    <row r="70" spans="1:14" ht="19.25" customHeight="1">
      <c r="A70" s="923"/>
      <c r="B70" s="925"/>
      <c r="C70" s="923"/>
      <c r="D70" s="925"/>
      <c r="E70" s="923"/>
      <c r="F70" s="924"/>
      <c r="G70" s="924"/>
      <c r="H70" s="925"/>
      <c r="I70" s="923"/>
      <c r="J70" s="925"/>
      <c r="K70" s="992"/>
      <c r="L70" s="993"/>
      <c r="M70" s="932"/>
      <c r="N70" s="933"/>
    </row>
    <row r="71" spans="1:14" ht="36.75" customHeight="1">
      <c r="A71" s="951"/>
      <c r="B71" s="951"/>
      <c r="C71" s="951"/>
      <c r="D71" s="951"/>
      <c r="E71" s="952"/>
      <c r="F71" s="953"/>
      <c r="G71" s="953"/>
      <c r="H71" s="973"/>
      <c r="I71" s="951"/>
      <c r="J71" s="951"/>
      <c r="K71" s="992"/>
      <c r="L71" s="993"/>
      <c r="M71" s="932"/>
      <c r="N71" s="933"/>
    </row>
    <row r="72" spans="1:14" ht="22.5" customHeight="1">
      <c r="A72" s="952"/>
      <c r="B72" s="973"/>
      <c r="C72" s="952"/>
      <c r="D72" s="973"/>
      <c r="E72" s="952"/>
      <c r="F72" s="953"/>
      <c r="G72" s="953"/>
      <c r="H72" s="973"/>
      <c r="I72" s="951"/>
      <c r="J72" s="951"/>
      <c r="K72" s="992"/>
      <c r="L72" s="993"/>
      <c r="M72" s="932"/>
      <c r="N72" s="933"/>
    </row>
    <row r="73" spans="1:14" ht="20.149999999999999" customHeight="1">
      <c r="A73" s="952"/>
      <c r="B73" s="973"/>
      <c r="C73" s="952"/>
      <c r="D73" s="973"/>
      <c r="E73" s="952"/>
      <c r="F73" s="953"/>
      <c r="G73" s="953"/>
      <c r="H73" s="973"/>
      <c r="I73" s="951"/>
      <c r="J73" s="951"/>
      <c r="K73" s="992"/>
      <c r="L73" s="993"/>
      <c r="M73" s="932"/>
      <c r="N73" s="933"/>
    </row>
    <row r="74" spans="1:14" ht="24" customHeight="1">
      <c r="A74" s="952"/>
      <c r="B74" s="973"/>
      <c r="C74" s="952"/>
      <c r="D74" s="973"/>
      <c r="E74" s="952"/>
      <c r="F74" s="953"/>
      <c r="G74" s="953"/>
      <c r="H74" s="973"/>
      <c r="I74" s="994">
        <f>SUM(I68:J73)</f>
        <v>0</v>
      </c>
      <c r="J74" s="994"/>
      <c r="K74" s="992"/>
      <c r="L74" s="993"/>
      <c r="M74" s="932"/>
      <c r="N74" s="933"/>
    </row>
    <row r="75" spans="1:14" ht="32.75" customHeight="1">
      <c r="A75" s="957" t="s">
        <v>316</v>
      </c>
      <c r="B75" s="958"/>
      <c r="C75" s="958"/>
      <c r="D75" s="958"/>
      <c r="E75" s="958"/>
      <c r="F75" s="958"/>
      <c r="G75" s="958"/>
      <c r="H75" s="958"/>
      <c r="I75" s="958"/>
      <c r="J75" s="958"/>
      <c r="K75" s="958"/>
      <c r="L75" s="958"/>
      <c r="M75" s="958"/>
      <c r="N75" s="959"/>
    </row>
    <row r="76" spans="1:14" ht="38.25" customHeight="1">
      <c r="A76" s="984" t="s">
        <v>1890</v>
      </c>
      <c r="B76" s="931"/>
      <c r="C76" s="984" t="s">
        <v>1871</v>
      </c>
      <c r="D76" s="931"/>
      <c r="E76" s="984" t="s">
        <v>1894</v>
      </c>
      <c r="F76" s="931"/>
      <c r="G76" s="984" t="s">
        <v>1889</v>
      </c>
      <c r="H76" s="931"/>
      <c r="I76" s="988" t="s">
        <v>1893</v>
      </c>
      <c r="J76" s="989"/>
      <c r="K76" s="79" t="s">
        <v>1892</v>
      </c>
      <c r="L76" s="79" t="s">
        <v>1891</v>
      </c>
      <c r="M76" s="75" t="s">
        <v>1885</v>
      </c>
      <c r="N76" s="75" t="s">
        <v>317</v>
      </c>
    </row>
    <row r="77" spans="1:14" ht="19.5" customHeight="1">
      <c r="A77" s="954"/>
      <c r="B77" s="955"/>
      <c r="C77" s="954"/>
      <c r="D77" s="955"/>
      <c r="E77" s="954"/>
      <c r="F77" s="955"/>
      <c r="G77" s="954"/>
      <c r="H77" s="955"/>
      <c r="I77" s="954"/>
      <c r="J77" s="955"/>
      <c r="K77" s="71"/>
      <c r="L77" s="71"/>
      <c r="M77" s="75"/>
      <c r="N77" s="75"/>
    </row>
    <row r="78" spans="1:14" ht="20.149999999999999" customHeight="1">
      <c r="A78" s="923"/>
      <c r="B78" s="925"/>
      <c r="C78" s="923"/>
      <c r="D78" s="925"/>
      <c r="E78" s="954"/>
      <c r="F78" s="955"/>
      <c r="G78" s="954"/>
      <c r="H78" s="955"/>
      <c r="I78" s="923"/>
      <c r="J78" s="925"/>
      <c r="K78" s="70"/>
      <c r="L78" s="70"/>
      <c r="M78" s="75"/>
      <c r="N78" s="75"/>
    </row>
    <row r="79" spans="1:14" ht="21" customHeight="1">
      <c r="A79" s="923"/>
      <c r="B79" s="925"/>
      <c r="C79" s="923"/>
      <c r="D79" s="925"/>
      <c r="E79" s="923"/>
      <c r="F79" s="925"/>
      <c r="G79" s="923"/>
      <c r="H79" s="925"/>
      <c r="I79" s="923"/>
      <c r="J79" s="925"/>
      <c r="K79" s="70"/>
      <c r="L79" s="70"/>
      <c r="M79" s="75"/>
      <c r="N79" s="75"/>
    </row>
    <row r="80" spans="1:14" ht="18" customHeight="1">
      <c r="A80" s="951"/>
      <c r="B80" s="951"/>
      <c r="C80" s="951"/>
      <c r="D80" s="951"/>
      <c r="E80" s="952"/>
      <c r="F80" s="973"/>
      <c r="G80" s="951"/>
      <c r="H80" s="951"/>
      <c r="I80" s="951"/>
      <c r="J80" s="951"/>
      <c r="K80" s="62"/>
      <c r="L80" s="62"/>
      <c r="M80" s="75"/>
      <c r="N80" s="75"/>
    </row>
    <row r="81" spans="1:14" ht="29.75" customHeight="1">
      <c r="A81" s="951"/>
      <c r="B81" s="951"/>
      <c r="C81" s="919"/>
      <c r="D81" s="920"/>
      <c r="E81" s="952"/>
      <c r="F81" s="973"/>
      <c r="G81" s="951"/>
      <c r="H81" s="951"/>
      <c r="I81" s="951"/>
      <c r="J81" s="951"/>
      <c r="K81" s="62"/>
      <c r="L81" s="62"/>
      <c r="M81" s="75"/>
      <c r="N81" s="75"/>
    </row>
    <row r="82" spans="1:14" ht="24.65" customHeight="1">
      <c r="A82" s="951"/>
      <c r="B82" s="951"/>
      <c r="C82" s="919"/>
      <c r="D82" s="920"/>
      <c r="E82" s="952"/>
      <c r="F82" s="973"/>
      <c r="G82" s="951"/>
      <c r="H82" s="951"/>
      <c r="I82" s="951"/>
      <c r="J82" s="951"/>
      <c r="K82" s="62"/>
      <c r="L82" s="62"/>
      <c r="M82" s="75"/>
      <c r="N82" s="75"/>
    </row>
    <row r="83" spans="1:14" ht="27" customHeight="1">
      <c r="A83" s="951"/>
      <c r="B83" s="951"/>
      <c r="C83" s="919"/>
      <c r="D83" s="920"/>
      <c r="E83" s="952"/>
      <c r="F83" s="973"/>
      <c r="G83" s="951"/>
      <c r="H83" s="951"/>
      <c r="I83" s="951">
        <f>SUM(I77:J82)</f>
        <v>0</v>
      </c>
      <c r="J83" s="951"/>
      <c r="K83" s="62"/>
      <c r="L83" s="62"/>
      <c r="M83" s="75"/>
      <c r="N83" s="75"/>
    </row>
    <row r="84" spans="1:14" ht="36" customHeight="1">
      <c r="A84" s="957" t="s">
        <v>318</v>
      </c>
      <c r="B84" s="958"/>
      <c r="C84" s="958"/>
      <c r="D84" s="958"/>
      <c r="E84" s="958"/>
      <c r="F84" s="958"/>
      <c r="G84" s="958"/>
      <c r="H84" s="958"/>
      <c r="I84" s="958"/>
      <c r="J84" s="958"/>
      <c r="K84" s="958"/>
      <c r="L84" s="958"/>
      <c r="M84" s="958"/>
      <c r="N84" s="959"/>
    </row>
    <row r="85" spans="1:14" ht="32.25" customHeight="1">
      <c r="A85" s="50" t="s">
        <v>319</v>
      </c>
      <c r="B85" s="995" t="s">
        <v>1890</v>
      </c>
      <c r="C85" s="995"/>
      <c r="D85" s="995" t="s">
        <v>1871</v>
      </c>
      <c r="E85" s="995"/>
      <c r="F85" s="995" t="s">
        <v>1889</v>
      </c>
      <c r="G85" s="995"/>
      <c r="H85" s="598" t="s">
        <v>1052</v>
      </c>
      <c r="I85" s="940" t="s">
        <v>1888</v>
      </c>
      <c r="J85" s="941"/>
      <c r="K85" s="939" t="s">
        <v>1887</v>
      </c>
      <c r="L85" s="939"/>
      <c r="M85" s="939" t="s">
        <v>93</v>
      </c>
      <c r="N85" s="939"/>
    </row>
    <row r="86" spans="1:14" ht="33.75" customHeight="1">
      <c r="A86" s="50"/>
      <c r="B86" s="940"/>
      <c r="C86" s="941"/>
      <c r="D86" s="940"/>
      <c r="E86" s="941"/>
      <c r="F86" s="940"/>
      <c r="G86" s="941"/>
      <c r="H86" s="69"/>
      <c r="I86" s="954"/>
      <c r="J86" s="955"/>
      <c r="K86" s="954"/>
      <c r="L86" s="955"/>
      <c r="M86" s="932"/>
      <c r="N86" s="933"/>
    </row>
    <row r="87" spans="1:14" ht="25.5" customHeight="1">
      <c r="A87" s="72"/>
      <c r="B87" s="938"/>
      <c r="C87" s="938"/>
      <c r="D87" s="938"/>
      <c r="E87" s="938"/>
      <c r="F87" s="938"/>
      <c r="G87" s="938"/>
      <c r="H87" s="58"/>
      <c r="I87" s="942"/>
      <c r="J87" s="943"/>
      <c r="K87" s="942"/>
      <c r="L87" s="943"/>
      <c r="M87" s="932"/>
      <c r="N87" s="933"/>
    </row>
    <row r="88" spans="1:14" ht="20.149999999999999" customHeight="1">
      <c r="A88" s="72"/>
      <c r="B88" s="938" t="s">
        <v>20</v>
      </c>
      <c r="C88" s="938"/>
      <c r="D88" s="938"/>
      <c r="E88" s="938"/>
      <c r="F88" s="938"/>
      <c r="G88" s="938"/>
      <c r="H88" s="643">
        <f>SUM(H86:H87)</f>
        <v>0</v>
      </c>
      <c r="I88" s="942"/>
      <c r="J88" s="943"/>
      <c r="K88" s="942"/>
      <c r="L88" s="943"/>
      <c r="M88" s="932"/>
      <c r="N88" s="933"/>
    </row>
    <row r="89" spans="1:14" ht="44.25" customHeight="1">
      <c r="A89" s="966" t="s">
        <v>322</v>
      </c>
      <c r="B89" s="967"/>
      <c r="C89" s="967"/>
      <c r="D89" s="967"/>
      <c r="E89" s="967"/>
      <c r="F89" s="967"/>
      <c r="G89" s="967"/>
      <c r="H89" s="967"/>
      <c r="I89" s="967"/>
      <c r="J89" s="967"/>
      <c r="K89" s="967"/>
      <c r="L89" s="967"/>
      <c r="M89" s="967"/>
      <c r="N89" s="968"/>
    </row>
    <row r="90" spans="1:14" s="73" customFormat="1" ht="33.75" customHeight="1">
      <c r="A90" s="50" t="s">
        <v>319</v>
      </c>
      <c r="B90" s="995" t="s">
        <v>1890</v>
      </c>
      <c r="C90" s="995"/>
      <c r="D90" s="995" t="s">
        <v>1871</v>
      </c>
      <c r="E90" s="995"/>
      <c r="F90" s="995" t="s">
        <v>1889</v>
      </c>
      <c r="G90" s="995"/>
      <c r="H90" s="598" t="s">
        <v>1052</v>
      </c>
      <c r="I90" s="940" t="s">
        <v>1888</v>
      </c>
      <c r="J90" s="941"/>
      <c r="K90" s="939" t="s">
        <v>1887</v>
      </c>
      <c r="L90" s="939"/>
      <c r="M90" s="930" t="s">
        <v>93</v>
      </c>
      <c r="N90" s="930"/>
    </row>
    <row r="91" spans="1:14" ht="15.65" hidden="1" customHeight="1">
      <c r="A91" s="597"/>
      <c r="B91" s="596"/>
      <c r="C91" s="595"/>
      <c r="D91" s="596"/>
      <c r="E91" s="595"/>
      <c r="F91" s="596"/>
      <c r="G91" s="595"/>
      <c r="H91" s="69" t="s">
        <v>320</v>
      </c>
      <c r="I91" s="69" t="s">
        <v>324</v>
      </c>
      <c r="J91" s="69"/>
      <c r="K91" s="69" t="s">
        <v>321</v>
      </c>
      <c r="L91" s="69"/>
      <c r="M91" s="75"/>
      <c r="N91" s="75"/>
    </row>
    <row r="92" spans="1:14" ht="45.75" customHeight="1">
      <c r="A92" s="594"/>
      <c r="B92" s="996"/>
      <c r="C92" s="997"/>
      <c r="D92" s="996"/>
      <c r="E92" s="997"/>
      <c r="F92" s="996"/>
      <c r="G92" s="997"/>
      <c r="H92" s="69"/>
      <c r="I92" s="954"/>
      <c r="J92" s="955"/>
      <c r="K92" s="931"/>
      <c r="L92" s="931"/>
      <c r="M92" s="930"/>
      <c r="N92" s="930"/>
    </row>
    <row r="93" spans="1:14" ht="36" customHeight="1">
      <c r="A93" s="74"/>
      <c r="B93" s="938"/>
      <c r="C93" s="938"/>
      <c r="D93" s="942"/>
      <c r="E93" s="943"/>
      <c r="F93" s="938"/>
      <c r="G93" s="938"/>
      <c r="H93" s="75"/>
      <c r="I93" s="932"/>
      <c r="J93" s="933"/>
      <c r="K93" s="930"/>
      <c r="L93" s="930"/>
      <c r="M93" s="930"/>
      <c r="N93" s="930"/>
    </row>
    <row r="94" spans="1:14" ht="33" customHeight="1">
      <c r="A94" s="74"/>
      <c r="B94" s="938"/>
      <c r="C94" s="938"/>
      <c r="D94" s="942"/>
      <c r="E94" s="943"/>
      <c r="F94" s="938"/>
      <c r="G94" s="938"/>
      <c r="H94" s="69"/>
      <c r="I94" s="954"/>
      <c r="J94" s="955"/>
      <c r="K94" s="931"/>
      <c r="L94" s="931"/>
      <c r="M94" s="930"/>
      <c r="N94" s="930"/>
    </row>
    <row r="95" spans="1:14" ht="33" customHeight="1">
      <c r="A95" s="74"/>
      <c r="B95" s="938" t="s">
        <v>20</v>
      </c>
      <c r="C95" s="938"/>
      <c r="D95" s="942"/>
      <c r="E95" s="943"/>
      <c r="F95" s="938"/>
      <c r="G95" s="938"/>
      <c r="H95" s="642">
        <f>SUM(H92:H94)</f>
        <v>0</v>
      </c>
      <c r="I95" s="954"/>
      <c r="J95" s="955"/>
      <c r="K95" s="931"/>
      <c r="L95" s="931"/>
      <c r="M95" s="930"/>
      <c r="N95" s="930"/>
    </row>
    <row r="96" spans="1:14" ht="36" customHeight="1">
      <c r="A96" s="957" t="s">
        <v>325</v>
      </c>
      <c r="B96" s="958"/>
      <c r="C96" s="958"/>
      <c r="D96" s="958"/>
      <c r="E96" s="958"/>
      <c r="F96" s="958"/>
      <c r="G96" s="958"/>
      <c r="H96" s="958"/>
      <c r="I96" s="958"/>
      <c r="J96" s="958"/>
      <c r="K96" s="958"/>
      <c r="L96" s="958"/>
      <c r="M96" s="958"/>
      <c r="N96" s="959"/>
    </row>
    <row r="97" spans="1:14" ht="79.25" customHeight="1">
      <c r="A97" s="69" t="s">
        <v>326</v>
      </c>
      <c r="B97" s="956" t="s">
        <v>1886</v>
      </c>
      <c r="C97" s="956"/>
      <c r="D97" s="69" t="s">
        <v>1885</v>
      </c>
      <c r="E97" s="69" t="s">
        <v>1052</v>
      </c>
      <c r="F97" s="69" t="s">
        <v>1884</v>
      </c>
      <c r="G97" s="69" t="s">
        <v>1883</v>
      </c>
      <c r="H97" s="954" t="s">
        <v>1882</v>
      </c>
      <c r="I97" s="955"/>
      <c r="J97" s="974" t="s">
        <v>1881</v>
      </c>
      <c r="K97" s="975"/>
      <c r="L97" s="976"/>
      <c r="M97" s="931" t="s">
        <v>93</v>
      </c>
      <c r="N97" s="931"/>
    </row>
    <row r="98" spans="1:14" ht="18.649999999999999" customHeight="1">
      <c r="A98" s="72"/>
      <c r="B98" s="956"/>
      <c r="C98" s="956"/>
      <c r="D98" s="58"/>
      <c r="E98" s="58"/>
      <c r="F98" s="58"/>
      <c r="G98" s="58"/>
      <c r="H98" s="942"/>
      <c r="I98" s="943"/>
      <c r="J98" s="938"/>
      <c r="K98" s="938"/>
      <c r="L98" s="938"/>
      <c r="M98" s="930"/>
      <c r="N98" s="930"/>
    </row>
    <row r="99" spans="1:14" ht="15.65">
      <c r="A99" s="72"/>
      <c r="B99" s="954"/>
      <c r="C99" s="955"/>
      <c r="D99" s="58"/>
      <c r="E99" s="58"/>
      <c r="F99" s="58"/>
      <c r="G99" s="58"/>
      <c r="H99" s="942"/>
      <c r="I99" s="943"/>
      <c r="J99" s="938"/>
      <c r="K99" s="938"/>
      <c r="L99" s="938"/>
      <c r="M99" s="930"/>
      <c r="N99" s="930"/>
    </row>
    <row r="100" spans="1:14" ht="15.65">
      <c r="A100" s="72"/>
      <c r="B100" s="956"/>
      <c r="C100" s="956"/>
      <c r="D100" s="72"/>
      <c r="E100" s="641">
        <f>SUM(E98:E99)</f>
        <v>0</v>
      </c>
      <c r="F100" s="72"/>
      <c r="G100" s="58"/>
      <c r="H100" s="969">
        <f>SUM(H98:H99)</f>
        <v>0</v>
      </c>
      <c r="I100" s="970"/>
      <c r="J100" s="938"/>
      <c r="K100" s="938"/>
      <c r="L100" s="938"/>
      <c r="M100" s="930"/>
      <c r="N100" s="930"/>
    </row>
    <row r="101" spans="1:14" ht="38.25" customHeight="1">
      <c r="A101" s="966" t="s">
        <v>328</v>
      </c>
      <c r="B101" s="967"/>
      <c r="C101" s="967"/>
      <c r="D101" s="967"/>
      <c r="E101" s="967"/>
      <c r="F101" s="967"/>
      <c r="G101" s="967"/>
      <c r="H101" s="967"/>
      <c r="I101" s="967"/>
      <c r="J101" s="967"/>
      <c r="K101" s="967"/>
      <c r="L101" s="967"/>
      <c r="M101" s="967"/>
      <c r="N101" s="968"/>
    </row>
    <row r="102" spans="1:14" ht="15.65" customHeight="1">
      <c r="A102" s="76"/>
      <c r="B102" s="931" t="s">
        <v>329</v>
      </c>
      <c r="C102" s="931"/>
      <c r="D102" s="931"/>
      <c r="E102" s="931" t="s">
        <v>330</v>
      </c>
      <c r="F102" s="931"/>
      <c r="G102" s="931"/>
      <c r="H102" s="931"/>
      <c r="I102" s="931"/>
      <c r="J102" s="931"/>
      <c r="K102" s="960" t="s">
        <v>331</v>
      </c>
      <c r="L102" s="961"/>
      <c r="M102" s="961"/>
      <c r="N102" s="962"/>
    </row>
    <row r="103" spans="1:14" ht="159" customHeight="1">
      <c r="A103" s="77" t="s">
        <v>326</v>
      </c>
      <c r="B103" s="78" t="s">
        <v>320</v>
      </c>
      <c r="C103" s="79" t="s">
        <v>332</v>
      </c>
      <c r="D103" s="78" t="s">
        <v>327</v>
      </c>
      <c r="E103" s="69" t="s">
        <v>333</v>
      </c>
      <c r="F103" s="69" t="s">
        <v>323</v>
      </c>
      <c r="G103" s="79" t="s">
        <v>334</v>
      </c>
      <c r="H103" s="69" t="s">
        <v>335</v>
      </c>
      <c r="I103" s="69" t="s">
        <v>336</v>
      </c>
      <c r="J103" s="69" t="s">
        <v>337</v>
      </c>
      <c r="K103" s="931" t="s">
        <v>338</v>
      </c>
      <c r="L103" s="931"/>
      <c r="M103" s="931" t="s">
        <v>339</v>
      </c>
      <c r="N103" s="931"/>
    </row>
    <row r="104" spans="1:14" ht="15" customHeight="1">
      <c r="A104" s="77"/>
      <c r="B104" s="78"/>
      <c r="C104" s="69"/>
      <c r="D104" s="78"/>
      <c r="E104" s="69"/>
      <c r="F104" s="69"/>
      <c r="G104" s="79"/>
      <c r="H104" s="69"/>
      <c r="I104" s="69"/>
      <c r="J104" s="69"/>
      <c r="K104" s="931"/>
      <c r="L104" s="931"/>
      <c r="M104" s="930"/>
      <c r="N104" s="930"/>
    </row>
    <row r="105" spans="1:14" ht="15.65">
      <c r="A105" s="77"/>
      <c r="B105" s="78"/>
      <c r="C105" s="69"/>
      <c r="D105" s="78"/>
      <c r="E105" s="69"/>
      <c r="F105" s="69"/>
      <c r="G105" s="79"/>
      <c r="H105" s="69"/>
      <c r="I105" s="69"/>
      <c r="J105" s="69"/>
      <c r="K105" s="931"/>
      <c r="L105" s="931"/>
      <c r="M105" s="930"/>
      <c r="N105" s="930"/>
    </row>
    <row r="106" spans="1:14" ht="16.5" customHeight="1">
      <c r="A106" s="77"/>
      <c r="B106" s="78"/>
      <c r="C106" s="69"/>
      <c r="D106" s="78"/>
      <c r="E106" s="69"/>
      <c r="F106" s="80">
        <f>SUM(F104:F105)</f>
        <v>0</v>
      </c>
      <c r="G106" s="79"/>
      <c r="H106" s="69"/>
      <c r="I106" s="69"/>
      <c r="J106" s="69"/>
      <c r="K106" s="931"/>
      <c r="L106" s="931"/>
      <c r="M106" s="930"/>
      <c r="N106" s="930"/>
    </row>
    <row r="107" spans="1:14" ht="31.5" customHeight="1">
      <c r="A107" s="966" t="s">
        <v>340</v>
      </c>
      <c r="B107" s="967"/>
      <c r="C107" s="967"/>
      <c r="D107" s="967"/>
      <c r="E107" s="967"/>
      <c r="F107" s="967"/>
      <c r="G107" s="967"/>
      <c r="H107" s="967"/>
      <c r="I107" s="967"/>
      <c r="J107" s="967"/>
      <c r="K107" s="967"/>
      <c r="L107" s="967"/>
      <c r="M107" s="967"/>
      <c r="N107" s="968"/>
    </row>
    <row r="108" spans="1:14" ht="26.25" customHeight="1">
      <c r="A108" s="72"/>
      <c r="B108" s="931" t="s">
        <v>329</v>
      </c>
      <c r="C108" s="931"/>
      <c r="D108" s="931"/>
      <c r="E108" s="998" t="s">
        <v>330</v>
      </c>
      <c r="F108" s="999"/>
      <c r="G108" s="999"/>
      <c r="H108" s="999"/>
      <c r="I108" s="999"/>
      <c r="J108" s="999"/>
      <c r="K108" s="999"/>
      <c r="L108" s="999"/>
      <c r="M108" s="999"/>
      <c r="N108" s="1000"/>
    </row>
    <row r="109" spans="1:14" ht="97.25" customHeight="1">
      <c r="A109" s="59" t="s">
        <v>326</v>
      </c>
      <c r="B109" s="79" t="s">
        <v>1880</v>
      </c>
      <c r="C109" s="79" t="s">
        <v>332</v>
      </c>
      <c r="D109" s="69" t="s">
        <v>327</v>
      </c>
      <c r="E109" s="79" t="s">
        <v>1052</v>
      </c>
      <c r="F109" s="593" t="s">
        <v>1879</v>
      </c>
      <c r="G109" s="963" t="s">
        <v>341</v>
      </c>
      <c r="H109" s="964"/>
      <c r="I109" s="964"/>
      <c r="J109" s="965"/>
      <c r="K109" s="69" t="s">
        <v>342</v>
      </c>
      <c r="L109" s="69" t="s">
        <v>337</v>
      </c>
      <c r="M109" s="931" t="s">
        <v>1878</v>
      </c>
      <c r="N109" s="931"/>
    </row>
    <row r="110" spans="1:14" ht="18.649999999999999" customHeight="1">
      <c r="A110" s="59"/>
      <c r="B110" s="79"/>
      <c r="C110" s="69"/>
      <c r="D110" s="69"/>
      <c r="E110" s="69"/>
      <c r="F110" s="78"/>
      <c r="G110" s="963"/>
      <c r="H110" s="964"/>
      <c r="I110" s="964"/>
      <c r="J110" s="965"/>
      <c r="K110" s="75"/>
      <c r="L110" s="75"/>
      <c r="M110" s="930"/>
      <c r="N110" s="930"/>
    </row>
    <row r="111" spans="1:14" ht="15.65">
      <c r="A111" s="59"/>
      <c r="B111" s="79"/>
      <c r="C111" s="69"/>
      <c r="D111" s="69"/>
      <c r="E111" s="69"/>
      <c r="F111" s="78"/>
      <c r="G111" s="963"/>
      <c r="H111" s="964"/>
      <c r="I111" s="964"/>
      <c r="J111" s="965"/>
      <c r="K111" s="75"/>
      <c r="L111" s="75"/>
      <c r="M111" s="930"/>
      <c r="N111" s="930"/>
    </row>
    <row r="112" spans="1:14" ht="24.65" customHeight="1">
      <c r="A112" s="59"/>
      <c r="B112" s="79"/>
      <c r="C112" s="69"/>
      <c r="D112" s="69"/>
      <c r="E112" s="69"/>
      <c r="F112" s="81">
        <f>SUM(F110:F111)</f>
        <v>0</v>
      </c>
      <c r="G112" s="963"/>
      <c r="H112" s="964"/>
      <c r="I112" s="964"/>
      <c r="J112" s="965"/>
      <c r="K112" s="75"/>
      <c r="L112" s="75"/>
      <c r="M112" s="930"/>
      <c r="N112" s="930"/>
    </row>
    <row r="113" spans="1:14" ht="33" customHeight="1">
      <c r="A113" s="1001" t="s">
        <v>343</v>
      </c>
      <c r="B113" s="1002"/>
      <c r="C113" s="1002"/>
      <c r="D113" s="1002"/>
      <c r="E113" s="1002"/>
      <c r="F113" s="1002"/>
      <c r="G113" s="1002"/>
      <c r="H113" s="1002"/>
      <c r="I113" s="1002"/>
      <c r="J113" s="1002"/>
      <c r="K113" s="1002"/>
      <c r="L113" s="1002"/>
      <c r="M113" s="1002"/>
      <c r="N113" s="1003"/>
    </row>
    <row r="114" spans="1:14" ht="71.75" customHeight="1">
      <c r="A114" s="931" t="s">
        <v>344</v>
      </c>
      <c r="B114" s="931"/>
      <c r="C114" s="69" t="s">
        <v>345</v>
      </c>
      <c r="D114" s="60" t="s">
        <v>315</v>
      </c>
      <c r="E114" s="954" t="s">
        <v>346</v>
      </c>
      <c r="F114" s="971"/>
      <c r="G114" s="955"/>
      <c r="H114" s="931" t="s">
        <v>347</v>
      </c>
      <c r="I114" s="931"/>
      <c r="J114" s="931"/>
      <c r="K114" s="931" t="s">
        <v>348</v>
      </c>
      <c r="L114" s="931"/>
      <c r="M114" s="931" t="s">
        <v>349</v>
      </c>
      <c r="N114" s="931"/>
    </row>
    <row r="115" spans="1:14" ht="15.65">
      <c r="A115" s="952">
        <v>-1</v>
      </c>
      <c r="B115" s="953"/>
      <c r="C115" s="82">
        <v>-2</v>
      </c>
      <c r="D115" s="83">
        <v>-3</v>
      </c>
      <c r="E115" s="972">
        <v>-4</v>
      </c>
      <c r="F115" s="953"/>
      <c r="G115" s="973"/>
      <c r="H115" s="951">
        <v>-7</v>
      </c>
      <c r="I115" s="951"/>
      <c r="J115" s="951"/>
      <c r="K115" s="930"/>
      <c r="L115" s="930"/>
      <c r="M115" s="930"/>
      <c r="N115" s="930"/>
    </row>
    <row r="116" spans="1:14" ht="15.65">
      <c r="A116" s="951"/>
      <c r="B116" s="951"/>
      <c r="C116" s="61"/>
      <c r="D116" s="61"/>
      <c r="E116" s="952"/>
      <c r="F116" s="953"/>
      <c r="G116" s="973"/>
      <c r="H116" s="951"/>
      <c r="I116" s="951"/>
      <c r="J116" s="951"/>
      <c r="K116" s="930"/>
      <c r="L116" s="930"/>
      <c r="M116" s="930"/>
      <c r="N116" s="930"/>
    </row>
    <row r="117" spans="1:14" ht="15.65">
      <c r="A117" s="951"/>
      <c r="B117" s="951"/>
      <c r="C117" s="61"/>
      <c r="D117" s="61"/>
      <c r="E117" s="952"/>
      <c r="F117" s="953"/>
      <c r="G117" s="973"/>
      <c r="H117" s="951"/>
      <c r="I117" s="951"/>
      <c r="J117" s="951"/>
      <c r="K117" s="930"/>
      <c r="L117" s="930"/>
      <c r="M117" s="930"/>
      <c r="N117" s="930"/>
    </row>
    <row r="118" spans="1:14" ht="15.65" customHeight="1">
      <c r="A118" s="966" t="s">
        <v>350</v>
      </c>
      <c r="B118" s="967"/>
      <c r="C118" s="967"/>
      <c r="D118" s="967"/>
      <c r="E118" s="967"/>
      <c r="F118" s="967"/>
      <c r="G118" s="967"/>
      <c r="H118" s="967"/>
      <c r="I118" s="967"/>
      <c r="J118" s="967"/>
      <c r="K118" s="967"/>
      <c r="L118" s="967"/>
      <c r="M118" s="967"/>
      <c r="N118" s="968"/>
    </row>
    <row r="119" spans="1:14" ht="38" customHeight="1">
      <c r="A119" s="960" t="s">
        <v>351</v>
      </c>
      <c r="B119" s="961"/>
      <c r="C119" s="961"/>
      <c r="D119" s="962"/>
      <c r="E119" s="954" t="s">
        <v>352</v>
      </c>
      <c r="F119" s="955"/>
      <c r="G119" s="79" t="s">
        <v>1874</v>
      </c>
      <c r="H119" s="990" t="s">
        <v>1877</v>
      </c>
      <c r="I119" s="991"/>
      <c r="J119" s="990" t="s">
        <v>1876</v>
      </c>
      <c r="K119" s="971"/>
      <c r="L119" s="955"/>
      <c r="M119" s="932" t="s">
        <v>1875</v>
      </c>
      <c r="N119" s="933"/>
    </row>
    <row r="120" spans="1:14" ht="15.65">
      <c r="A120" s="952">
        <v>-1</v>
      </c>
      <c r="B120" s="953"/>
      <c r="C120" s="953"/>
      <c r="D120" s="953"/>
      <c r="E120" s="951">
        <v>-2</v>
      </c>
      <c r="F120" s="951"/>
      <c r="G120" s="62">
        <v>-3</v>
      </c>
      <c r="H120" s="951">
        <v>-4</v>
      </c>
      <c r="I120" s="951"/>
      <c r="J120" s="951">
        <v>-5</v>
      </c>
      <c r="K120" s="951"/>
      <c r="L120" s="951"/>
      <c r="M120" s="930"/>
      <c r="N120" s="930"/>
    </row>
    <row r="121" spans="1:14" ht="15.65">
      <c r="A121" s="952"/>
      <c r="B121" s="953"/>
      <c r="C121" s="953"/>
      <c r="D121" s="953"/>
      <c r="E121" s="951"/>
      <c r="F121" s="951"/>
      <c r="G121" s="62"/>
      <c r="H121" s="951"/>
      <c r="I121" s="951"/>
      <c r="J121" s="951"/>
      <c r="K121" s="951"/>
      <c r="L121" s="951"/>
      <c r="M121" s="930"/>
      <c r="N121" s="930"/>
    </row>
    <row r="122" spans="1:14" ht="15.65">
      <c r="A122" s="952"/>
      <c r="B122" s="953"/>
      <c r="C122" s="953"/>
      <c r="D122" s="953"/>
      <c r="E122" s="951"/>
      <c r="F122" s="951"/>
      <c r="G122" s="62"/>
      <c r="H122" s="951"/>
      <c r="I122" s="951"/>
      <c r="J122" s="951"/>
      <c r="K122" s="951"/>
      <c r="L122" s="951"/>
      <c r="M122" s="930"/>
      <c r="N122" s="930"/>
    </row>
    <row r="123" spans="1:14" ht="15.65">
      <c r="A123" s="952"/>
      <c r="B123" s="953"/>
      <c r="C123" s="953"/>
      <c r="D123" s="953"/>
      <c r="E123" s="951"/>
      <c r="F123" s="951"/>
      <c r="G123" s="62"/>
      <c r="H123" s="951"/>
      <c r="I123" s="951"/>
      <c r="J123" s="951"/>
      <c r="K123" s="951"/>
      <c r="L123" s="951"/>
      <c r="M123" s="930"/>
      <c r="N123" s="930"/>
    </row>
    <row r="124" spans="1:14" ht="15.65" customHeight="1">
      <c r="A124" s="948" t="s">
        <v>353</v>
      </c>
      <c r="B124" s="949"/>
      <c r="C124" s="949"/>
      <c r="D124" s="949"/>
      <c r="E124" s="949"/>
      <c r="F124" s="949"/>
      <c r="G124" s="949"/>
      <c r="H124" s="949"/>
      <c r="I124" s="949"/>
      <c r="J124" s="949"/>
      <c r="K124" s="949"/>
      <c r="L124" s="949"/>
      <c r="M124" s="949"/>
      <c r="N124" s="950"/>
    </row>
    <row r="125" spans="1:14" ht="64.5" customHeight="1">
      <c r="A125" s="960" t="s">
        <v>351</v>
      </c>
      <c r="B125" s="961"/>
      <c r="C125" s="961"/>
      <c r="D125" s="962"/>
      <c r="E125" s="954" t="s">
        <v>352</v>
      </c>
      <c r="F125" s="955"/>
      <c r="G125" s="79" t="s">
        <v>1874</v>
      </c>
      <c r="H125" s="990" t="s">
        <v>1873</v>
      </c>
      <c r="I125" s="991"/>
      <c r="J125" s="990" t="s">
        <v>1872</v>
      </c>
      <c r="K125" s="971"/>
      <c r="L125" s="955"/>
      <c r="M125" s="930" t="s">
        <v>1871</v>
      </c>
      <c r="N125" s="930"/>
    </row>
    <row r="126" spans="1:14" ht="15.65">
      <c r="A126" s="952">
        <v>-1</v>
      </c>
      <c r="B126" s="953"/>
      <c r="C126" s="953"/>
      <c r="D126" s="953"/>
      <c r="E126" s="951">
        <v>-2</v>
      </c>
      <c r="F126" s="951"/>
      <c r="G126" s="62">
        <v>-3</v>
      </c>
      <c r="H126" s="951">
        <v>-4</v>
      </c>
      <c r="I126" s="951"/>
      <c r="J126" s="951">
        <v>-5</v>
      </c>
      <c r="K126" s="951"/>
      <c r="L126" s="951"/>
      <c r="M126" s="930"/>
      <c r="N126" s="930"/>
    </row>
    <row r="127" spans="1:14" ht="15.65">
      <c r="A127" s="952"/>
      <c r="B127" s="953"/>
      <c r="C127" s="953"/>
      <c r="D127" s="953"/>
      <c r="E127" s="951"/>
      <c r="F127" s="951"/>
      <c r="G127" s="62"/>
      <c r="H127" s="951"/>
      <c r="I127" s="951"/>
      <c r="J127" s="951"/>
      <c r="K127" s="951"/>
      <c r="L127" s="951"/>
      <c r="M127" s="930"/>
      <c r="N127" s="930"/>
    </row>
    <row r="128" spans="1:14" ht="15.65">
      <c r="A128" s="952"/>
      <c r="B128" s="953"/>
      <c r="C128" s="953"/>
      <c r="D128" s="953"/>
      <c r="E128" s="951"/>
      <c r="F128" s="951"/>
      <c r="G128" s="62"/>
      <c r="H128" s="951"/>
      <c r="I128" s="951"/>
      <c r="J128" s="951"/>
      <c r="K128" s="951"/>
      <c r="L128" s="951"/>
      <c r="M128" s="930"/>
      <c r="N128" s="930"/>
    </row>
    <row r="129" spans="1:14" ht="15.65">
      <c r="A129" s="952"/>
      <c r="B129" s="953"/>
      <c r="C129" s="953"/>
      <c r="D129" s="953"/>
      <c r="E129" s="951"/>
      <c r="F129" s="951"/>
      <c r="G129" s="62"/>
      <c r="H129" s="951"/>
      <c r="I129" s="951"/>
      <c r="J129" s="951"/>
      <c r="K129" s="951"/>
      <c r="L129" s="951"/>
      <c r="M129" s="930"/>
      <c r="N129" s="930"/>
    </row>
  </sheetData>
  <mergeCells count="373">
    <mergeCell ref="I68:J68"/>
    <mergeCell ref="I69:J69"/>
    <mergeCell ref="I70:J70"/>
    <mergeCell ref="M68:N68"/>
    <mergeCell ref="M69:N69"/>
    <mergeCell ref="M70:N70"/>
    <mergeCell ref="M71:N71"/>
    <mergeCell ref="M72:N72"/>
    <mergeCell ref="M73:N73"/>
    <mergeCell ref="K71:L71"/>
    <mergeCell ref="K68:L68"/>
    <mergeCell ref="K69:L69"/>
    <mergeCell ref="K70:L70"/>
    <mergeCell ref="M67:N67"/>
    <mergeCell ref="K67:L67"/>
    <mergeCell ref="B54:C54"/>
    <mergeCell ref="D54:G54"/>
    <mergeCell ref="A31:B31"/>
    <mergeCell ref="C31:E31"/>
    <mergeCell ref="F31:G31"/>
    <mergeCell ref="H31:K31"/>
    <mergeCell ref="A71:B71"/>
    <mergeCell ref="C71:D71"/>
    <mergeCell ref="I67:J67"/>
    <mergeCell ref="I71:J71"/>
    <mergeCell ref="C68:D68"/>
    <mergeCell ref="C69:D69"/>
    <mergeCell ref="A69:B69"/>
    <mergeCell ref="A68:B68"/>
    <mergeCell ref="B62:C62"/>
    <mergeCell ref="D62:G62"/>
    <mergeCell ref="I62:J62"/>
    <mergeCell ref="B63:C63"/>
    <mergeCell ref="D63:G63"/>
    <mergeCell ref="I63:J63"/>
    <mergeCell ref="E67:H67"/>
    <mergeCell ref="A65:N65"/>
    <mergeCell ref="A1:N1"/>
    <mergeCell ref="A2:N2"/>
    <mergeCell ref="A3:J3"/>
    <mergeCell ref="A4:J4"/>
    <mergeCell ref="A5:J5"/>
    <mergeCell ref="A20:N20"/>
    <mergeCell ref="A19:M19"/>
    <mergeCell ref="A16:M16"/>
    <mergeCell ref="A17:M17"/>
    <mergeCell ref="A18:M18"/>
    <mergeCell ref="A11:J11"/>
    <mergeCell ref="A12:J12"/>
    <mergeCell ref="A13:J13"/>
    <mergeCell ref="A14:N14"/>
    <mergeCell ref="A15:M15"/>
    <mergeCell ref="E119:F119"/>
    <mergeCell ref="H119:I119"/>
    <mergeCell ref="J119:L119"/>
    <mergeCell ref="A120:D120"/>
    <mergeCell ref="A118:N118"/>
    <mergeCell ref="M117:N117"/>
    <mergeCell ref="M116:N116"/>
    <mergeCell ref="A6:J6"/>
    <mergeCell ref="A7:J7"/>
    <mergeCell ref="A8:J8"/>
    <mergeCell ref="A9:J9"/>
    <mergeCell ref="A10:J10"/>
    <mergeCell ref="E68:H68"/>
    <mergeCell ref="E69:H69"/>
    <mergeCell ref="E70:H70"/>
    <mergeCell ref="E71:H71"/>
    <mergeCell ref="M23:M30"/>
    <mergeCell ref="N23:N30"/>
    <mergeCell ref="A22:N22"/>
    <mergeCell ref="A23:B30"/>
    <mergeCell ref="C23:E30"/>
    <mergeCell ref="F23:G30"/>
    <mergeCell ref="H23:K30"/>
    <mergeCell ref="L23:L30"/>
    <mergeCell ref="D90:E90"/>
    <mergeCell ref="F90:G90"/>
    <mergeCell ref="F92:G92"/>
    <mergeCell ref="D92:E92"/>
    <mergeCell ref="B92:C92"/>
    <mergeCell ref="D93:E93"/>
    <mergeCell ref="B90:C90"/>
    <mergeCell ref="E120:F120"/>
    <mergeCell ref="G112:J112"/>
    <mergeCell ref="A107:N107"/>
    <mergeCell ref="M97:N97"/>
    <mergeCell ref="M112:N112"/>
    <mergeCell ref="M111:N111"/>
    <mergeCell ref="M110:N110"/>
    <mergeCell ref="E108:N108"/>
    <mergeCell ref="G110:J110"/>
    <mergeCell ref="G111:J111"/>
    <mergeCell ref="M120:N120"/>
    <mergeCell ref="M114:N114"/>
    <mergeCell ref="K114:L114"/>
    <mergeCell ref="A113:N113"/>
    <mergeCell ref="A119:D119"/>
    <mergeCell ref="H120:I120"/>
    <mergeCell ref="J120:L120"/>
    <mergeCell ref="B88:C88"/>
    <mergeCell ref="D88:E88"/>
    <mergeCell ref="F88:G88"/>
    <mergeCell ref="B87:C87"/>
    <mergeCell ref="D87:E87"/>
    <mergeCell ref="F87:G87"/>
    <mergeCell ref="B85:C85"/>
    <mergeCell ref="D85:E85"/>
    <mergeCell ref="F85:G85"/>
    <mergeCell ref="B86:C86"/>
    <mergeCell ref="D86:E86"/>
    <mergeCell ref="F86:G86"/>
    <mergeCell ref="E81:F81"/>
    <mergeCell ref="E82:F82"/>
    <mergeCell ref="A80:B80"/>
    <mergeCell ref="C79:D79"/>
    <mergeCell ref="I79:J79"/>
    <mergeCell ref="E79:F79"/>
    <mergeCell ref="G79:H79"/>
    <mergeCell ref="C80:D80"/>
    <mergeCell ref="G80:H80"/>
    <mergeCell ref="A72:B72"/>
    <mergeCell ref="I72:J72"/>
    <mergeCell ref="E76:F76"/>
    <mergeCell ref="I77:J77"/>
    <mergeCell ref="I78:J78"/>
    <mergeCell ref="A75:N75"/>
    <mergeCell ref="C72:D72"/>
    <mergeCell ref="C73:D73"/>
    <mergeCell ref="C74:D74"/>
    <mergeCell ref="A73:B73"/>
    <mergeCell ref="E77:F77"/>
    <mergeCell ref="E78:F78"/>
    <mergeCell ref="G77:H77"/>
    <mergeCell ref="G78:H78"/>
    <mergeCell ref="I73:J73"/>
    <mergeCell ref="E74:H74"/>
    <mergeCell ref="K72:L72"/>
    <mergeCell ref="K73:L73"/>
    <mergeCell ref="K74:L74"/>
    <mergeCell ref="E72:H72"/>
    <mergeCell ref="E73:H73"/>
    <mergeCell ref="A74:B74"/>
    <mergeCell ref="I74:J74"/>
    <mergeCell ref="M74:N74"/>
    <mergeCell ref="H126:I126"/>
    <mergeCell ref="J126:L126"/>
    <mergeCell ref="A125:D125"/>
    <mergeCell ref="A121:D121"/>
    <mergeCell ref="E121:F121"/>
    <mergeCell ref="H125:I125"/>
    <mergeCell ref="H129:I129"/>
    <mergeCell ref="J129:L129"/>
    <mergeCell ref="H127:I127"/>
    <mergeCell ref="J127:L127"/>
    <mergeCell ref="A128:D128"/>
    <mergeCell ref="E128:F128"/>
    <mergeCell ref="A123:D123"/>
    <mergeCell ref="E123:F123"/>
    <mergeCell ref="H123:I123"/>
    <mergeCell ref="J123:L123"/>
    <mergeCell ref="J125:L125"/>
    <mergeCell ref="A83:B83"/>
    <mergeCell ref="G83:H83"/>
    <mergeCell ref="I83:J83"/>
    <mergeCell ref="I80:J80"/>
    <mergeCell ref="A81:B81"/>
    <mergeCell ref="G81:H81"/>
    <mergeCell ref="A79:B79"/>
    <mergeCell ref="A78:B78"/>
    <mergeCell ref="A76:B76"/>
    <mergeCell ref="C76:D76"/>
    <mergeCell ref="G76:H76"/>
    <mergeCell ref="I76:J76"/>
    <mergeCell ref="A77:B77"/>
    <mergeCell ref="E83:F83"/>
    <mergeCell ref="C81:D81"/>
    <mergeCell ref="C82:D82"/>
    <mergeCell ref="C83:D83"/>
    <mergeCell ref="C77:D77"/>
    <mergeCell ref="C78:D78"/>
    <mergeCell ref="I81:J81"/>
    <mergeCell ref="A82:B82"/>
    <mergeCell ref="G82:H82"/>
    <mergeCell ref="I82:J82"/>
    <mergeCell ref="E80:F80"/>
    <mergeCell ref="C70:D70"/>
    <mergeCell ref="A70:B70"/>
    <mergeCell ref="B56:C56"/>
    <mergeCell ref="D56:G56"/>
    <mergeCell ref="I56:J56"/>
    <mergeCell ref="B57:C57"/>
    <mergeCell ref="D57:G57"/>
    <mergeCell ref="I57:J57"/>
    <mergeCell ref="B60:C60"/>
    <mergeCell ref="D60:G60"/>
    <mergeCell ref="I60:J60"/>
    <mergeCell ref="B61:C61"/>
    <mergeCell ref="D61:G61"/>
    <mergeCell ref="I61:J61"/>
    <mergeCell ref="B58:C58"/>
    <mergeCell ref="D58:G58"/>
    <mergeCell ref="I58:J58"/>
    <mergeCell ref="B59:C59"/>
    <mergeCell ref="B64:C64"/>
    <mergeCell ref="D64:G64"/>
    <mergeCell ref="I64:J64"/>
    <mergeCell ref="A67:B67"/>
    <mergeCell ref="C67:D67"/>
    <mergeCell ref="A66:N66"/>
    <mergeCell ref="B53:C53"/>
    <mergeCell ref="D53:G53"/>
    <mergeCell ref="I53:J53"/>
    <mergeCell ref="I48:J48"/>
    <mergeCell ref="I49:J49"/>
    <mergeCell ref="D59:G59"/>
    <mergeCell ref="I59:J59"/>
    <mergeCell ref="C37:C38"/>
    <mergeCell ref="B37:B38"/>
    <mergeCell ref="B55:C55"/>
    <mergeCell ref="D55:G55"/>
    <mergeCell ref="I55:J55"/>
    <mergeCell ref="J42:L42"/>
    <mergeCell ref="J43:L43"/>
    <mergeCell ref="I54:J54"/>
    <mergeCell ref="A37:A38"/>
    <mergeCell ref="J38:L39"/>
    <mergeCell ref="I50:J50"/>
    <mergeCell ref="A51:N51"/>
    <mergeCell ref="M52:N52"/>
    <mergeCell ref="K52:L52"/>
    <mergeCell ref="D49:H49"/>
    <mergeCell ref="D50:H50"/>
    <mergeCell ref="D47:H47"/>
    <mergeCell ref="D48:H48"/>
    <mergeCell ref="B52:C52"/>
    <mergeCell ref="D52:G52"/>
    <mergeCell ref="I52:J52"/>
    <mergeCell ref="M38:N39"/>
    <mergeCell ref="D46:H46"/>
    <mergeCell ref="I45:J45"/>
    <mergeCell ref="I46:J46"/>
    <mergeCell ref="I47:J47"/>
    <mergeCell ref="D45:H45"/>
    <mergeCell ref="A44:N44"/>
    <mergeCell ref="J40:L40"/>
    <mergeCell ref="J41:L41"/>
    <mergeCell ref="I85:J85"/>
    <mergeCell ref="I86:J86"/>
    <mergeCell ref="I87:J87"/>
    <mergeCell ref="I88:J88"/>
    <mergeCell ref="M92:N92"/>
    <mergeCell ref="M93:N93"/>
    <mergeCell ref="M94:N94"/>
    <mergeCell ref="M95:N95"/>
    <mergeCell ref="K92:L92"/>
    <mergeCell ref="K93:L93"/>
    <mergeCell ref="K94:L94"/>
    <mergeCell ref="K95:L95"/>
    <mergeCell ref="K86:L86"/>
    <mergeCell ref="K87:L87"/>
    <mergeCell ref="K88:L88"/>
    <mergeCell ref="M88:N88"/>
    <mergeCell ref="B95:C95"/>
    <mergeCell ref="F95:G95"/>
    <mergeCell ref="B97:C97"/>
    <mergeCell ref="D95:E95"/>
    <mergeCell ref="B93:C93"/>
    <mergeCell ref="F93:G93"/>
    <mergeCell ref="B94:C94"/>
    <mergeCell ref="F94:G94"/>
    <mergeCell ref="D94:E94"/>
    <mergeCell ref="A96:N96"/>
    <mergeCell ref="J97:L97"/>
    <mergeCell ref="H97:I97"/>
    <mergeCell ref="I95:J95"/>
    <mergeCell ref="A115:B115"/>
    <mergeCell ref="A116:B116"/>
    <mergeCell ref="A117:B117"/>
    <mergeCell ref="B108:D108"/>
    <mergeCell ref="A114:B114"/>
    <mergeCell ref="K117:L117"/>
    <mergeCell ref="H114:J114"/>
    <mergeCell ref="E114:G114"/>
    <mergeCell ref="E115:G115"/>
    <mergeCell ref="H116:J116"/>
    <mergeCell ref="H115:J115"/>
    <mergeCell ref="K115:L115"/>
    <mergeCell ref="K116:L116"/>
    <mergeCell ref="E116:G116"/>
    <mergeCell ref="E117:G117"/>
    <mergeCell ref="H117:J117"/>
    <mergeCell ref="B98:C98"/>
    <mergeCell ref="B100:C100"/>
    <mergeCell ref="B102:D102"/>
    <mergeCell ref="B99:C99"/>
    <mergeCell ref="A84:N84"/>
    <mergeCell ref="H99:I99"/>
    <mergeCell ref="M104:N104"/>
    <mergeCell ref="K102:N102"/>
    <mergeCell ref="M109:N109"/>
    <mergeCell ref="G109:J109"/>
    <mergeCell ref="E102:J102"/>
    <mergeCell ref="K103:L103"/>
    <mergeCell ref="M103:N103"/>
    <mergeCell ref="K104:L104"/>
    <mergeCell ref="A101:N101"/>
    <mergeCell ref="H100:I100"/>
    <mergeCell ref="M87:N87"/>
    <mergeCell ref="M86:N86"/>
    <mergeCell ref="I92:J92"/>
    <mergeCell ref="I93:J93"/>
    <mergeCell ref="I94:J94"/>
    <mergeCell ref="M99:N99"/>
    <mergeCell ref="M98:N98"/>
    <mergeCell ref="A89:N89"/>
    <mergeCell ref="M129:N129"/>
    <mergeCell ref="M121:N121"/>
    <mergeCell ref="M122:N122"/>
    <mergeCell ref="M123:N123"/>
    <mergeCell ref="A124:N124"/>
    <mergeCell ref="M125:N125"/>
    <mergeCell ref="M126:N126"/>
    <mergeCell ref="M127:N127"/>
    <mergeCell ref="M128:N128"/>
    <mergeCell ref="H121:I121"/>
    <mergeCell ref="A129:D129"/>
    <mergeCell ref="E129:F129"/>
    <mergeCell ref="A127:D127"/>
    <mergeCell ref="E127:F127"/>
    <mergeCell ref="H128:I128"/>
    <mergeCell ref="J128:L128"/>
    <mergeCell ref="E125:F125"/>
    <mergeCell ref="J121:L121"/>
    <mergeCell ref="A122:D122"/>
    <mergeCell ref="E122:F122"/>
    <mergeCell ref="H122:I122"/>
    <mergeCell ref="J122:L122"/>
    <mergeCell ref="A126:D126"/>
    <mergeCell ref="E126:F126"/>
    <mergeCell ref="M115:N115"/>
    <mergeCell ref="M106:N106"/>
    <mergeCell ref="M105:N105"/>
    <mergeCell ref="K105:L105"/>
    <mergeCell ref="K106:L106"/>
    <mergeCell ref="M119:N119"/>
    <mergeCell ref="H32:K32"/>
    <mergeCell ref="H33:K33"/>
    <mergeCell ref="H34:K34"/>
    <mergeCell ref="J98:L98"/>
    <mergeCell ref="J99:L99"/>
    <mergeCell ref="J100:L100"/>
    <mergeCell ref="M100:N100"/>
    <mergeCell ref="M90:N90"/>
    <mergeCell ref="K90:L90"/>
    <mergeCell ref="I90:J90"/>
    <mergeCell ref="H98:I98"/>
    <mergeCell ref="A36:N36"/>
    <mergeCell ref="G37:I37"/>
    <mergeCell ref="F37:F38"/>
    <mergeCell ref="E37:E38"/>
    <mergeCell ref="D37:D38"/>
    <mergeCell ref="M85:N85"/>
    <mergeCell ref="K85:L85"/>
    <mergeCell ref="A32:B32"/>
    <mergeCell ref="A33:B33"/>
    <mergeCell ref="A34:B34"/>
    <mergeCell ref="C32:E32"/>
    <mergeCell ref="C33:E33"/>
    <mergeCell ref="C34:E34"/>
    <mergeCell ref="F32:G32"/>
    <mergeCell ref="F33:G33"/>
    <mergeCell ref="F34:G34"/>
  </mergeCells>
  <pageMargins left="0.7" right="0.7" top="0.75" bottom="0.75" header="0.3" footer="0.3"/>
  <pageSetup paperSize="9" scale="47" orientation="portrait" horizontalDpi="300" verticalDpi="300" r:id="rId1"/>
  <rowBreaks count="2" manualBreakCount="2">
    <brk id="66" max="13" man="1"/>
    <brk id="112" max="1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view="pageBreakPreview" topLeftCell="A19" zoomScale="115" zoomScaleNormal="100" zoomScaleSheetLayoutView="115" workbookViewId="0">
      <selection activeCell="I18" sqref="I18"/>
    </sheetView>
  </sheetViews>
  <sheetFormatPr defaultRowHeight="14"/>
  <sheetData>
    <row r="1" spans="1:10" ht="14.4">
      <c r="A1" s="858" t="str">
        <f>BS!A2</f>
        <v>NAME OF THE CHURCH</v>
      </c>
      <c r="B1" s="858"/>
      <c r="C1" s="858"/>
      <c r="D1" s="858"/>
      <c r="E1" s="858"/>
      <c r="F1" s="858"/>
      <c r="G1" s="858"/>
      <c r="H1" s="858"/>
      <c r="I1" s="858"/>
      <c r="J1" s="858"/>
    </row>
    <row r="2" spans="1:10" ht="14.4">
      <c r="A2" s="858" t="str">
        <f>BS!A3</f>
        <v>Address of the Church</v>
      </c>
      <c r="B2" s="858"/>
      <c r="C2" s="858"/>
      <c r="D2" s="858"/>
      <c r="E2" s="858"/>
      <c r="F2" s="858"/>
      <c r="G2" s="858"/>
      <c r="H2" s="858"/>
      <c r="I2" s="858"/>
      <c r="J2" s="858"/>
    </row>
    <row r="3" spans="1:10" ht="14.4">
      <c r="A3" s="858" t="str">
        <f>BS!A4</f>
        <v xml:space="preserve">A Church under the Diocese of </v>
      </c>
      <c r="B3" s="858"/>
      <c r="C3" s="858"/>
      <c r="D3" s="858"/>
      <c r="E3" s="858"/>
      <c r="F3" s="858"/>
      <c r="G3" s="858"/>
      <c r="H3" s="858"/>
      <c r="I3" s="858"/>
      <c r="J3" s="858"/>
    </row>
    <row r="4" spans="1:10" ht="14.4">
      <c r="A4" s="644"/>
    </row>
    <row r="5" spans="1:10" ht="14.4">
      <c r="A5" s="1038" t="s">
        <v>1960</v>
      </c>
      <c r="B5" s="1038"/>
      <c r="C5" s="1038"/>
      <c r="D5" s="1038"/>
      <c r="E5" s="1038"/>
      <c r="F5" s="1038"/>
      <c r="G5" s="1038"/>
      <c r="H5" s="1038"/>
      <c r="I5" s="1038"/>
      <c r="J5" s="1038"/>
    </row>
    <row r="7" spans="1:10" ht="14.4">
      <c r="A7" s="646" t="s">
        <v>1961</v>
      </c>
    </row>
    <row r="8" spans="1:10" ht="14.4">
      <c r="A8" s="648" t="str">
        <f>"M/s "&amp;DataSheet!B38</f>
        <v xml:space="preserve">M/s </v>
      </c>
    </row>
    <row r="9" spans="1:10" ht="14.4">
      <c r="A9" s="648" t="s">
        <v>2</v>
      </c>
    </row>
    <row r="10" spans="1:10" ht="14.4">
      <c r="A10" s="648">
        <f>DataSheet!B41</f>
        <v>0</v>
      </c>
    </row>
    <row r="11" spans="1:10" ht="14.4">
      <c r="A11" s="646"/>
    </row>
    <row r="12" spans="1:10" ht="14.4">
      <c r="A12" s="646" t="s">
        <v>1962</v>
      </c>
    </row>
    <row r="13" spans="1:10" ht="14.4">
      <c r="A13" s="646"/>
    </row>
    <row r="14" spans="1:10" ht="14.4">
      <c r="A14" s="645" t="s">
        <v>1967</v>
      </c>
    </row>
    <row r="15" spans="1:10" ht="14.4">
      <c r="A15" s="645"/>
    </row>
    <row r="16" spans="1:10" ht="34.25" customHeight="1">
      <c r="A16" s="1035" t="str">
        <f>"We are pleased to inform you that you have been appointed as the Auditor of "&amp;BS!A2</f>
        <v>We are pleased to inform you that you have been appointed as the Auditor of NAME OF THE CHURCH</v>
      </c>
      <c r="B16" s="1035"/>
      <c r="C16" s="1035"/>
      <c r="D16" s="1035"/>
      <c r="E16" s="1035"/>
      <c r="F16" s="1035"/>
      <c r="G16" s="1035"/>
      <c r="H16" s="1035"/>
      <c r="I16" s="1035"/>
      <c r="J16" s="1035"/>
    </row>
    <row r="17" spans="1:10" ht="19.25" customHeight="1">
      <c r="A17" s="1036" t="s">
        <v>1965</v>
      </c>
      <c r="B17" s="1036"/>
      <c r="C17" s="1036"/>
      <c r="D17" s="1036"/>
      <c r="E17" s="1036"/>
      <c r="F17" s="1036"/>
      <c r="G17" s="1036"/>
      <c r="H17" s="1036"/>
      <c r="I17" s="1036"/>
      <c r="J17" s="1036"/>
    </row>
    <row r="18" spans="1:10" ht="14.4">
      <c r="A18" s="646" t="s">
        <v>1968</v>
      </c>
    </row>
    <row r="19" spans="1:10" ht="42" customHeight="1">
      <c r="A19" s="1037" t="s">
        <v>1966</v>
      </c>
      <c r="B19" s="1037"/>
      <c r="C19" s="1037"/>
      <c r="D19" s="1037"/>
      <c r="E19" s="1037"/>
      <c r="F19" s="1037"/>
      <c r="G19" s="1037"/>
      <c r="H19" s="1037"/>
      <c r="I19" s="1037"/>
      <c r="J19" s="1037"/>
    </row>
    <row r="20" spans="1:10" ht="31.25" customHeight="1">
      <c r="A20" s="1035" t="s">
        <v>1969</v>
      </c>
      <c r="B20" s="1035"/>
      <c r="C20" s="1035"/>
      <c r="D20" s="1035"/>
      <c r="E20" s="1035"/>
      <c r="F20" s="1035"/>
      <c r="G20" s="1035"/>
      <c r="H20" s="1035"/>
      <c r="I20" s="1035"/>
      <c r="J20" s="1035"/>
    </row>
    <row r="21" spans="1:10">
      <c r="A21" s="646" t="s">
        <v>1963</v>
      </c>
    </row>
    <row r="22" spans="1:10">
      <c r="A22" s="646"/>
    </row>
    <row r="23" spans="1:10">
      <c r="A23" s="646" t="str">
        <f>BS!B48</f>
        <v>For NAME OF THE CHURCH</v>
      </c>
    </row>
    <row r="24" spans="1:10">
      <c r="A24" s="646"/>
    </row>
    <row r="25" spans="1:10">
      <c r="A25" s="646"/>
    </row>
    <row r="26" spans="1:10">
      <c r="A26" s="646" t="str">
        <f>BS!B52</f>
        <v xml:space="preserve">Vicar: </v>
      </c>
    </row>
    <row r="27" spans="1:10">
      <c r="A27" s="646"/>
    </row>
    <row r="28" spans="1:10">
      <c r="A28" s="646" t="str">
        <f>BS!B55</f>
        <v xml:space="preserve">Trustee: </v>
      </c>
    </row>
    <row r="29" spans="1:10">
      <c r="A29" s="646"/>
    </row>
    <row r="30" spans="1:10">
      <c r="A30" s="646" t="s">
        <v>1964</v>
      </c>
    </row>
  </sheetData>
  <mergeCells count="8">
    <mergeCell ref="A20:J20"/>
    <mergeCell ref="A17:J17"/>
    <mergeCell ref="A19:J19"/>
    <mergeCell ref="A1:J1"/>
    <mergeCell ref="A2:J2"/>
    <mergeCell ref="A3:J3"/>
    <mergeCell ref="A5:J5"/>
    <mergeCell ref="A16:J1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2"/>
  <sheetViews>
    <sheetView topLeftCell="A10" workbookViewId="0">
      <selection activeCell="B17" sqref="B17"/>
    </sheetView>
  </sheetViews>
  <sheetFormatPr defaultRowHeight="14"/>
  <cols>
    <col min="1" max="1" width="4.33203125" style="120" customWidth="1"/>
    <col min="2" max="2" width="71.33203125" customWidth="1"/>
  </cols>
  <sheetData>
    <row r="1" spans="1:2" ht="18">
      <c r="A1" s="754" t="s">
        <v>359</v>
      </c>
      <c r="B1" s="754"/>
    </row>
    <row r="2" spans="1:2" ht="14.4">
      <c r="A2" s="755" t="s">
        <v>441</v>
      </c>
      <c r="B2" s="755"/>
    </row>
    <row r="3" spans="1:2" ht="14.4">
      <c r="B3" s="39"/>
    </row>
    <row r="4" spans="1:2" ht="51.75" customHeight="1">
      <c r="A4" s="120">
        <v>1</v>
      </c>
      <c r="B4" s="121" t="s">
        <v>774</v>
      </c>
    </row>
    <row r="5" spans="1:2" ht="16.5" customHeight="1">
      <c r="B5" s="121"/>
    </row>
    <row r="6" spans="1:2" ht="18" customHeight="1">
      <c r="A6" s="120">
        <v>2</v>
      </c>
      <c r="B6" s="121" t="s">
        <v>1054</v>
      </c>
    </row>
    <row r="7" spans="1:2" ht="14.4">
      <c r="B7" s="119"/>
    </row>
    <row r="8" spans="1:2" ht="28.75">
      <c r="A8" s="120">
        <v>3</v>
      </c>
      <c r="B8" s="121" t="s">
        <v>1830</v>
      </c>
    </row>
    <row r="9" spans="1:2" ht="17.25" customHeight="1">
      <c r="B9" s="119"/>
    </row>
    <row r="10" spans="1:2" ht="63" customHeight="1">
      <c r="A10" s="120">
        <v>4</v>
      </c>
      <c r="B10" s="121" t="s">
        <v>442</v>
      </c>
    </row>
    <row r="11" spans="1:2" ht="14.4">
      <c r="B11" s="119"/>
    </row>
    <row r="12" spans="1:2" ht="28.75">
      <c r="A12" s="120">
        <v>5</v>
      </c>
      <c r="B12" s="121" t="s">
        <v>443</v>
      </c>
    </row>
    <row r="13" spans="1:2" ht="14.4">
      <c r="B13" s="121"/>
    </row>
    <row r="14" spans="1:2" ht="14.4">
      <c r="B14" s="119"/>
    </row>
    <row r="15" spans="1:2" ht="28.75">
      <c r="A15" s="120">
        <v>7</v>
      </c>
      <c r="B15" s="121" t="s">
        <v>775</v>
      </c>
    </row>
    <row r="16" spans="1:2" ht="14.4">
      <c r="B16" s="121"/>
    </row>
    <row r="17" spans="1:2" ht="28.75">
      <c r="A17" s="120">
        <v>8</v>
      </c>
      <c r="B17" s="121" t="s">
        <v>444</v>
      </c>
    </row>
    <row r="18" spans="1:2" ht="14.4">
      <c r="B18" s="119"/>
    </row>
    <row r="19" spans="1:2" ht="28.75">
      <c r="A19" s="120">
        <v>9</v>
      </c>
      <c r="B19" s="121" t="s">
        <v>445</v>
      </c>
    </row>
    <row r="20" spans="1:2" ht="14.4">
      <c r="B20" s="119"/>
    </row>
    <row r="21" spans="1:2" ht="28.75">
      <c r="A21" s="120">
        <v>10</v>
      </c>
      <c r="B21" s="121" t="s">
        <v>776</v>
      </c>
    </row>
    <row r="22" spans="1:2" ht="14.4">
      <c r="B22" s="119"/>
    </row>
    <row r="23" spans="1:2" ht="28.75">
      <c r="A23" s="120">
        <v>11</v>
      </c>
      <c r="B23" s="121" t="s">
        <v>446</v>
      </c>
    </row>
    <row r="24" spans="1:2">
      <c r="B24" s="119"/>
    </row>
    <row r="25" spans="1:2" ht="50.25" customHeight="1">
      <c r="A25" s="120">
        <v>12</v>
      </c>
      <c r="B25" s="121" t="s">
        <v>447</v>
      </c>
    </row>
    <row r="26" spans="1:2">
      <c r="B26" s="119"/>
    </row>
    <row r="27" spans="1:2" ht="33.75" customHeight="1">
      <c r="A27" s="120">
        <v>13</v>
      </c>
      <c r="B27" s="121" t="s">
        <v>448</v>
      </c>
    </row>
    <row r="28" spans="1:2">
      <c r="B28" s="119"/>
    </row>
    <row r="29" spans="1:2">
      <c r="A29" s="120">
        <v>14</v>
      </c>
      <c r="B29" s="119" t="s">
        <v>1053</v>
      </c>
    </row>
    <row r="30" spans="1:2">
      <c r="B30" s="119"/>
    </row>
    <row r="31" spans="1:2" ht="42">
      <c r="A31" s="120">
        <v>15</v>
      </c>
      <c r="B31" s="121" t="s">
        <v>449</v>
      </c>
    </row>
    <row r="32" spans="1:2">
      <c r="B32" s="119"/>
    </row>
    <row r="33" spans="1:2" ht="42">
      <c r="A33" s="120">
        <v>16</v>
      </c>
      <c r="B33" s="121" t="s">
        <v>450</v>
      </c>
    </row>
    <row r="34" spans="1:2">
      <c r="B34" s="121"/>
    </row>
    <row r="35" spans="1:2" ht="28">
      <c r="A35" s="120">
        <v>17</v>
      </c>
      <c r="B35" s="121" t="s">
        <v>1958</v>
      </c>
    </row>
    <row r="36" spans="1:2">
      <c r="B36" s="121"/>
    </row>
    <row r="37" spans="1:2" ht="42">
      <c r="A37" s="120">
        <v>18</v>
      </c>
      <c r="B37" s="121" t="s">
        <v>451</v>
      </c>
    </row>
    <row r="38" spans="1:2">
      <c r="B38" s="121"/>
    </row>
    <row r="39" spans="1:2" ht="56">
      <c r="A39" s="120">
        <v>19</v>
      </c>
      <c r="B39" s="121" t="s">
        <v>1959</v>
      </c>
    </row>
    <row r="40" spans="1:2" ht="28">
      <c r="A40" s="120">
        <v>20</v>
      </c>
      <c r="B40" s="121" t="s">
        <v>575</v>
      </c>
    </row>
    <row r="41" spans="1:2" ht="28">
      <c r="A41" s="120">
        <v>21</v>
      </c>
      <c r="B41" s="39" t="s">
        <v>777</v>
      </c>
    </row>
    <row r="42" spans="1:2">
      <c r="A42" s="120">
        <v>22</v>
      </c>
      <c r="B42" s="119" t="s">
        <v>1055</v>
      </c>
    </row>
    <row r="43" spans="1:2" ht="42">
      <c r="A43" s="120">
        <v>23</v>
      </c>
      <c r="B43" s="39" t="s">
        <v>1759</v>
      </c>
    </row>
    <row r="44" spans="1:2" ht="42">
      <c r="A44" s="120">
        <v>24</v>
      </c>
      <c r="B44" s="529" t="s">
        <v>1829</v>
      </c>
    </row>
    <row r="46" spans="1:2">
      <c r="B46" s="119"/>
    </row>
    <row r="47" spans="1:2">
      <c r="B47" s="119"/>
    </row>
    <row r="48" spans="1:2">
      <c r="B48" s="119"/>
    </row>
    <row r="49" spans="2:2">
      <c r="B49" s="119"/>
    </row>
    <row r="50" spans="2:2">
      <c r="B50" s="119"/>
    </row>
    <row r="51" spans="2:2">
      <c r="B51" s="119"/>
    </row>
    <row r="52" spans="2:2">
      <c r="B52" s="119"/>
    </row>
  </sheetData>
  <mergeCells count="2">
    <mergeCell ref="A1:B1"/>
    <mergeCell ref="A2:B2"/>
  </mergeCells>
  <pageMargins left="0.7" right="0.7" top="0.75" bottom="0.75" header="0.3" footer="0.3"/>
  <pageSetup orientation="portrait" horizontalDpi="4294967293"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36"/>
  <sheetViews>
    <sheetView view="pageBreakPreview" topLeftCell="A19" zoomScaleSheetLayoutView="100" workbookViewId="0">
      <selection activeCell="G34" sqref="G34"/>
    </sheetView>
  </sheetViews>
  <sheetFormatPr defaultRowHeight="14"/>
  <cols>
    <col min="1" max="1" width="2.6640625" style="1" customWidth="1"/>
    <col min="2" max="2" width="27.6640625" style="1" customWidth="1"/>
    <col min="3" max="3" width="6" style="1" customWidth="1"/>
    <col min="4" max="4" width="14.33203125" style="2" bestFit="1" customWidth="1"/>
    <col min="5" max="5" width="14.33203125" style="1" bestFit="1" customWidth="1"/>
    <col min="6" max="6" width="23.6640625" style="1" customWidth="1"/>
    <col min="7" max="7" width="6.33203125" style="1" bestFit="1" customWidth="1"/>
    <col min="8" max="9" width="14.33203125" style="1" bestFit="1" customWidth="1"/>
    <col min="10" max="253" width="9.08203125" style="1"/>
    <col min="254" max="254" width="1.33203125" style="1" customWidth="1"/>
    <col min="255" max="255" width="2.6640625" style="1" customWidth="1"/>
    <col min="256" max="256" width="40.33203125" style="1" customWidth="1"/>
    <col min="257" max="257" width="6.6640625" style="1" customWidth="1"/>
    <col min="258" max="259" width="25.33203125" style="1" customWidth="1"/>
    <col min="260" max="260" width="16.08203125" style="1" customWidth="1"/>
    <col min="261" max="261" width="15.08203125" style="1" customWidth="1"/>
    <col min="262" max="262" width="2.08203125" style="1" bestFit="1" customWidth="1"/>
    <col min="263" max="509" width="9.08203125" style="1"/>
    <col min="510" max="510" width="1.33203125" style="1" customWidth="1"/>
    <col min="511" max="511" width="2.6640625" style="1" customWidth="1"/>
    <col min="512" max="512" width="40.33203125" style="1" customWidth="1"/>
    <col min="513" max="513" width="6.6640625" style="1" customWidth="1"/>
    <col min="514" max="515" width="25.33203125" style="1" customWidth="1"/>
    <col min="516" max="516" width="16.08203125" style="1" customWidth="1"/>
    <col min="517" max="517" width="15.08203125" style="1" customWidth="1"/>
    <col min="518" max="518" width="2.08203125" style="1" bestFit="1" customWidth="1"/>
    <col min="519" max="765" width="9.08203125" style="1"/>
    <col min="766" max="766" width="1.33203125" style="1" customWidth="1"/>
    <col min="767" max="767" width="2.6640625" style="1" customWidth="1"/>
    <col min="768" max="768" width="40.33203125" style="1" customWidth="1"/>
    <col min="769" max="769" width="6.6640625" style="1" customWidth="1"/>
    <col min="770" max="771" width="25.33203125" style="1" customWidth="1"/>
    <col min="772" max="772" width="16.08203125" style="1" customWidth="1"/>
    <col min="773" max="773" width="15.08203125" style="1" customWidth="1"/>
    <col min="774" max="774" width="2.08203125" style="1" bestFit="1" customWidth="1"/>
    <col min="775" max="1021" width="9.08203125" style="1"/>
    <col min="1022" max="1022" width="1.33203125" style="1" customWidth="1"/>
    <col min="1023" max="1023" width="2.6640625" style="1" customWidth="1"/>
    <col min="1024" max="1024" width="40.33203125" style="1" customWidth="1"/>
    <col min="1025" max="1025" width="6.6640625" style="1" customWidth="1"/>
    <col min="1026" max="1027" width="25.33203125" style="1" customWidth="1"/>
    <col min="1028" max="1028" width="16.08203125" style="1" customWidth="1"/>
    <col min="1029" max="1029" width="15.08203125" style="1" customWidth="1"/>
    <col min="1030" max="1030" width="2.08203125" style="1" bestFit="1" customWidth="1"/>
    <col min="1031" max="1277" width="9.08203125" style="1"/>
    <col min="1278" max="1278" width="1.33203125" style="1" customWidth="1"/>
    <col min="1279" max="1279" width="2.6640625" style="1" customWidth="1"/>
    <col min="1280" max="1280" width="40.33203125" style="1" customWidth="1"/>
    <col min="1281" max="1281" width="6.6640625" style="1" customWidth="1"/>
    <col min="1282" max="1283" width="25.33203125" style="1" customWidth="1"/>
    <col min="1284" max="1284" width="16.08203125" style="1" customWidth="1"/>
    <col min="1285" max="1285" width="15.08203125" style="1" customWidth="1"/>
    <col min="1286" max="1286" width="2.08203125" style="1" bestFit="1" customWidth="1"/>
    <col min="1287" max="1533" width="9.08203125" style="1"/>
    <col min="1534" max="1534" width="1.33203125" style="1" customWidth="1"/>
    <col min="1535" max="1535" width="2.6640625" style="1" customWidth="1"/>
    <col min="1536" max="1536" width="40.33203125" style="1" customWidth="1"/>
    <col min="1537" max="1537" width="6.6640625" style="1" customWidth="1"/>
    <col min="1538" max="1539" width="25.33203125" style="1" customWidth="1"/>
    <col min="1540" max="1540" width="16.08203125" style="1" customWidth="1"/>
    <col min="1541" max="1541" width="15.08203125" style="1" customWidth="1"/>
    <col min="1542" max="1542" width="2.08203125" style="1" bestFit="1" customWidth="1"/>
    <col min="1543" max="1789" width="9.08203125" style="1"/>
    <col min="1790" max="1790" width="1.33203125" style="1" customWidth="1"/>
    <col min="1791" max="1791" width="2.6640625" style="1" customWidth="1"/>
    <col min="1792" max="1792" width="40.33203125" style="1" customWidth="1"/>
    <col min="1793" max="1793" width="6.6640625" style="1" customWidth="1"/>
    <col min="1794" max="1795" width="25.33203125" style="1" customWidth="1"/>
    <col min="1796" max="1796" width="16.08203125" style="1" customWidth="1"/>
    <col min="1797" max="1797" width="15.08203125" style="1" customWidth="1"/>
    <col min="1798" max="1798" width="2.08203125" style="1" bestFit="1" customWidth="1"/>
    <col min="1799" max="2045" width="9.08203125" style="1"/>
    <col min="2046" max="2046" width="1.33203125" style="1" customWidth="1"/>
    <col min="2047" max="2047" width="2.6640625" style="1" customWidth="1"/>
    <col min="2048" max="2048" width="40.33203125" style="1" customWidth="1"/>
    <col min="2049" max="2049" width="6.6640625" style="1" customWidth="1"/>
    <col min="2050" max="2051" width="25.33203125" style="1" customWidth="1"/>
    <col min="2052" max="2052" width="16.08203125" style="1" customWidth="1"/>
    <col min="2053" max="2053" width="15.08203125" style="1" customWidth="1"/>
    <col min="2054" max="2054" width="2.08203125" style="1" bestFit="1" customWidth="1"/>
    <col min="2055" max="2301" width="9.08203125" style="1"/>
    <col min="2302" max="2302" width="1.33203125" style="1" customWidth="1"/>
    <col min="2303" max="2303" width="2.6640625" style="1" customWidth="1"/>
    <col min="2304" max="2304" width="40.33203125" style="1" customWidth="1"/>
    <col min="2305" max="2305" width="6.6640625" style="1" customWidth="1"/>
    <col min="2306" max="2307" width="25.33203125" style="1" customWidth="1"/>
    <col min="2308" max="2308" width="16.08203125" style="1" customWidth="1"/>
    <col min="2309" max="2309" width="15.08203125" style="1" customWidth="1"/>
    <col min="2310" max="2310" width="2.08203125" style="1" bestFit="1" customWidth="1"/>
    <col min="2311" max="2557" width="9.08203125" style="1"/>
    <col min="2558" max="2558" width="1.33203125" style="1" customWidth="1"/>
    <col min="2559" max="2559" width="2.6640625" style="1" customWidth="1"/>
    <col min="2560" max="2560" width="40.33203125" style="1" customWidth="1"/>
    <col min="2561" max="2561" width="6.6640625" style="1" customWidth="1"/>
    <col min="2562" max="2563" width="25.33203125" style="1" customWidth="1"/>
    <col min="2564" max="2564" width="16.08203125" style="1" customWidth="1"/>
    <col min="2565" max="2565" width="15.08203125" style="1" customWidth="1"/>
    <col min="2566" max="2566" width="2.08203125" style="1" bestFit="1" customWidth="1"/>
    <col min="2567" max="2813" width="9.08203125" style="1"/>
    <col min="2814" max="2814" width="1.33203125" style="1" customWidth="1"/>
    <col min="2815" max="2815" width="2.6640625" style="1" customWidth="1"/>
    <col min="2816" max="2816" width="40.33203125" style="1" customWidth="1"/>
    <col min="2817" max="2817" width="6.6640625" style="1" customWidth="1"/>
    <col min="2818" max="2819" width="25.33203125" style="1" customWidth="1"/>
    <col min="2820" max="2820" width="16.08203125" style="1" customWidth="1"/>
    <col min="2821" max="2821" width="15.08203125" style="1" customWidth="1"/>
    <col min="2822" max="2822" width="2.08203125" style="1" bestFit="1" customWidth="1"/>
    <col min="2823" max="3069" width="9.08203125" style="1"/>
    <col min="3070" max="3070" width="1.33203125" style="1" customWidth="1"/>
    <col min="3071" max="3071" width="2.6640625" style="1" customWidth="1"/>
    <col min="3072" max="3072" width="40.33203125" style="1" customWidth="1"/>
    <col min="3073" max="3073" width="6.6640625" style="1" customWidth="1"/>
    <col min="3074" max="3075" width="25.33203125" style="1" customWidth="1"/>
    <col min="3076" max="3076" width="16.08203125" style="1" customWidth="1"/>
    <col min="3077" max="3077" width="15.08203125" style="1" customWidth="1"/>
    <col min="3078" max="3078" width="2.08203125" style="1" bestFit="1" customWidth="1"/>
    <col min="3079" max="3325" width="9.08203125" style="1"/>
    <col min="3326" max="3326" width="1.33203125" style="1" customWidth="1"/>
    <col min="3327" max="3327" width="2.6640625" style="1" customWidth="1"/>
    <col min="3328" max="3328" width="40.33203125" style="1" customWidth="1"/>
    <col min="3329" max="3329" width="6.6640625" style="1" customWidth="1"/>
    <col min="3330" max="3331" width="25.33203125" style="1" customWidth="1"/>
    <col min="3332" max="3332" width="16.08203125" style="1" customWidth="1"/>
    <col min="3333" max="3333" width="15.08203125" style="1" customWidth="1"/>
    <col min="3334" max="3334" width="2.08203125" style="1" bestFit="1" customWidth="1"/>
    <col min="3335" max="3581" width="9.08203125" style="1"/>
    <col min="3582" max="3582" width="1.33203125" style="1" customWidth="1"/>
    <col min="3583" max="3583" width="2.6640625" style="1" customWidth="1"/>
    <col min="3584" max="3584" width="40.33203125" style="1" customWidth="1"/>
    <col min="3585" max="3585" width="6.6640625" style="1" customWidth="1"/>
    <col min="3586" max="3587" width="25.33203125" style="1" customWidth="1"/>
    <col min="3588" max="3588" width="16.08203125" style="1" customWidth="1"/>
    <col min="3589" max="3589" width="15.08203125" style="1" customWidth="1"/>
    <col min="3590" max="3590" width="2.08203125" style="1" bestFit="1" customWidth="1"/>
    <col min="3591" max="3837" width="9.08203125" style="1"/>
    <col min="3838" max="3838" width="1.33203125" style="1" customWidth="1"/>
    <col min="3839" max="3839" width="2.6640625" style="1" customWidth="1"/>
    <col min="3840" max="3840" width="40.33203125" style="1" customWidth="1"/>
    <col min="3841" max="3841" width="6.6640625" style="1" customWidth="1"/>
    <col min="3842" max="3843" width="25.33203125" style="1" customWidth="1"/>
    <col min="3844" max="3844" width="16.08203125" style="1" customWidth="1"/>
    <col min="3845" max="3845" width="15.08203125" style="1" customWidth="1"/>
    <col min="3846" max="3846" width="2.08203125" style="1" bestFit="1" customWidth="1"/>
    <col min="3847" max="4093" width="9.08203125" style="1"/>
    <col min="4094" max="4094" width="1.33203125" style="1" customWidth="1"/>
    <col min="4095" max="4095" width="2.6640625" style="1" customWidth="1"/>
    <col min="4096" max="4096" width="40.33203125" style="1" customWidth="1"/>
    <col min="4097" max="4097" width="6.6640625" style="1" customWidth="1"/>
    <col min="4098" max="4099" width="25.33203125" style="1" customWidth="1"/>
    <col min="4100" max="4100" width="16.08203125" style="1" customWidth="1"/>
    <col min="4101" max="4101" width="15.08203125" style="1" customWidth="1"/>
    <col min="4102" max="4102" width="2.08203125" style="1" bestFit="1" customWidth="1"/>
    <col min="4103" max="4349" width="9.08203125" style="1"/>
    <col min="4350" max="4350" width="1.33203125" style="1" customWidth="1"/>
    <col min="4351" max="4351" width="2.6640625" style="1" customWidth="1"/>
    <col min="4352" max="4352" width="40.33203125" style="1" customWidth="1"/>
    <col min="4353" max="4353" width="6.6640625" style="1" customWidth="1"/>
    <col min="4354" max="4355" width="25.33203125" style="1" customWidth="1"/>
    <col min="4356" max="4356" width="16.08203125" style="1" customWidth="1"/>
    <col min="4357" max="4357" width="15.08203125" style="1" customWidth="1"/>
    <col min="4358" max="4358" width="2.08203125" style="1" bestFit="1" customWidth="1"/>
    <col min="4359" max="4605" width="9.08203125" style="1"/>
    <col min="4606" max="4606" width="1.33203125" style="1" customWidth="1"/>
    <col min="4607" max="4607" width="2.6640625" style="1" customWidth="1"/>
    <col min="4608" max="4608" width="40.33203125" style="1" customWidth="1"/>
    <col min="4609" max="4609" width="6.6640625" style="1" customWidth="1"/>
    <col min="4610" max="4611" width="25.33203125" style="1" customWidth="1"/>
    <col min="4612" max="4612" width="16.08203125" style="1" customWidth="1"/>
    <col min="4613" max="4613" width="15.08203125" style="1" customWidth="1"/>
    <col min="4614" max="4614" width="2.08203125" style="1" bestFit="1" customWidth="1"/>
    <col min="4615" max="4861" width="9.08203125" style="1"/>
    <col min="4862" max="4862" width="1.33203125" style="1" customWidth="1"/>
    <col min="4863" max="4863" width="2.6640625" style="1" customWidth="1"/>
    <col min="4864" max="4864" width="40.33203125" style="1" customWidth="1"/>
    <col min="4865" max="4865" width="6.6640625" style="1" customWidth="1"/>
    <col min="4866" max="4867" width="25.33203125" style="1" customWidth="1"/>
    <col min="4868" max="4868" width="16.08203125" style="1" customWidth="1"/>
    <col min="4869" max="4869" width="15.08203125" style="1" customWidth="1"/>
    <col min="4870" max="4870" width="2.08203125" style="1" bestFit="1" customWidth="1"/>
    <col min="4871" max="5117" width="9.08203125" style="1"/>
    <col min="5118" max="5118" width="1.33203125" style="1" customWidth="1"/>
    <col min="5119" max="5119" width="2.6640625" style="1" customWidth="1"/>
    <col min="5120" max="5120" width="40.33203125" style="1" customWidth="1"/>
    <col min="5121" max="5121" width="6.6640625" style="1" customWidth="1"/>
    <col min="5122" max="5123" width="25.33203125" style="1" customWidth="1"/>
    <col min="5124" max="5124" width="16.08203125" style="1" customWidth="1"/>
    <col min="5125" max="5125" width="15.08203125" style="1" customWidth="1"/>
    <col min="5126" max="5126" width="2.08203125" style="1" bestFit="1" customWidth="1"/>
    <col min="5127" max="5373" width="9.08203125" style="1"/>
    <col min="5374" max="5374" width="1.33203125" style="1" customWidth="1"/>
    <col min="5375" max="5375" width="2.6640625" style="1" customWidth="1"/>
    <col min="5376" max="5376" width="40.33203125" style="1" customWidth="1"/>
    <col min="5377" max="5377" width="6.6640625" style="1" customWidth="1"/>
    <col min="5378" max="5379" width="25.33203125" style="1" customWidth="1"/>
    <col min="5380" max="5380" width="16.08203125" style="1" customWidth="1"/>
    <col min="5381" max="5381" width="15.08203125" style="1" customWidth="1"/>
    <col min="5382" max="5382" width="2.08203125" style="1" bestFit="1" customWidth="1"/>
    <col min="5383" max="5629" width="9.08203125" style="1"/>
    <col min="5630" max="5630" width="1.33203125" style="1" customWidth="1"/>
    <col min="5631" max="5631" width="2.6640625" style="1" customWidth="1"/>
    <col min="5632" max="5632" width="40.33203125" style="1" customWidth="1"/>
    <col min="5633" max="5633" width="6.6640625" style="1" customWidth="1"/>
    <col min="5634" max="5635" width="25.33203125" style="1" customWidth="1"/>
    <col min="5636" max="5636" width="16.08203125" style="1" customWidth="1"/>
    <col min="5637" max="5637" width="15.08203125" style="1" customWidth="1"/>
    <col min="5638" max="5638" width="2.08203125" style="1" bestFit="1" customWidth="1"/>
    <col min="5639" max="5885" width="9.08203125" style="1"/>
    <col min="5886" max="5886" width="1.33203125" style="1" customWidth="1"/>
    <col min="5887" max="5887" width="2.6640625" style="1" customWidth="1"/>
    <col min="5888" max="5888" width="40.33203125" style="1" customWidth="1"/>
    <col min="5889" max="5889" width="6.6640625" style="1" customWidth="1"/>
    <col min="5890" max="5891" width="25.33203125" style="1" customWidth="1"/>
    <col min="5892" max="5892" width="16.08203125" style="1" customWidth="1"/>
    <col min="5893" max="5893" width="15.08203125" style="1" customWidth="1"/>
    <col min="5894" max="5894" width="2.08203125" style="1" bestFit="1" customWidth="1"/>
    <col min="5895" max="6141" width="9.08203125" style="1"/>
    <col min="6142" max="6142" width="1.33203125" style="1" customWidth="1"/>
    <col min="6143" max="6143" width="2.6640625" style="1" customWidth="1"/>
    <col min="6144" max="6144" width="40.33203125" style="1" customWidth="1"/>
    <col min="6145" max="6145" width="6.6640625" style="1" customWidth="1"/>
    <col min="6146" max="6147" width="25.33203125" style="1" customWidth="1"/>
    <col min="6148" max="6148" width="16.08203125" style="1" customWidth="1"/>
    <col min="6149" max="6149" width="15.08203125" style="1" customWidth="1"/>
    <col min="6150" max="6150" width="2.08203125" style="1" bestFit="1" customWidth="1"/>
    <col min="6151" max="6397" width="9.08203125" style="1"/>
    <col min="6398" max="6398" width="1.33203125" style="1" customWidth="1"/>
    <col min="6399" max="6399" width="2.6640625" style="1" customWidth="1"/>
    <col min="6400" max="6400" width="40.33203125" style="1" customWidth="1"/>
    <col min="6401" max="6401" width="6.6640625" style="1" customWidth="1"/>
    <col min="6402" max="6403" width="25.33203125" style="1" customWidth="1"/>
    <col min="6404" max="6404" width="16.08203125" style="1" customWidth="1"/>
    <col min="6405" max="6405" width="15.08203125" style="1" customWidth="1"/>
    <col min="6406" max="6406" width="2.08203125" style="1" bestFit="1" customWidth="1"/>
    <col min="6407" max="6653" width="9.08203125" style="1"/>
    <col min="6654" max="6654" width="1.33203125" style="1" customWidth="1"/>
    <col min="6655" max="6655" width="2.6640625" style="1" customWidth="1"/>
    <col min="6656" max="6656" width="40.33203125" style="1" customWidth="1"/>
    <col min="6657" max="6657" width="6.6640625" style="1" customWidth="1"/>
    <col min="6658" max="6659" width="25.33203125" style="1" customWidth="1"/>
    <col min="6660" max="6660" width="16.08203125" style="1" customWidth="1"/>
    <col min="6661" max="6661" width="15.08203125" style="1" customWidth="1"/>
    <col min="6662" max="6662" width="2.08203125" style="1" bestFit="1" customWidth="1"/>
    <col min="6663" max="6909" width="9.08203125" style="1"/>
    <col min="6910" max="6910" width="1.33203125" style="1" customWidth="1"/>
    <col min="6911" max="6911" width="2.6640625" style="1" customWidth="1"/>
    <col min="6912" max="6912" width="40.33203125" style="1" customWidth="1"/>
    <col min="6913" max="6913" width="6.6640625" style="1" customWidth="1"/>
    <col min="6914" max="6915" width="25.33203125" style="1" customWidth="1"/>
    <col min="6916" max="6916" width="16.08203125" style="1" customWidth="1"/>
    <col min="6917" max="6917" width="15.08203125" style="1" customWidth="1"/>
    <col min="6918" max="6918" width="2.08203125" style="1" bestFit="1" customWidth="1"/>
    <col min="6919" max="7165" width="9.08203125" style="1"/>
    <col min="7166" max="7166" width="1.33203125" style="1" customWidth="1"/>
    <col min="7167" max="7167" width="2.6640625" style="1" customWidth="1"/>
    <col min="7168" max="7168" width="40.33203125" style="1" customWidth="1"/>
    <col min="7169" max="7169" width="6.6640625" style="1" customWidth="1"/>
    <col min="7170" max="7171" width="25.33203125" style="1" customWidth="1"/>
    <col min="7172" max="7172" width="16.08203125" style="1" customWidth="1"/>
    <col min="7173" max="7173" width="15.08203125" style="1" customWidth="1"/>
    <col min="7174" max="7174" width="2.08203125" style="1" bestFit="1" customWidth="1"/>
    <col min="7175" max="7421" width="9.08203125" style="1"/>
    <col min="7422" max="7422" width="1.33203125" style="1" customWidth="1"/>
    <col min="7423" max="7423" width="2.6640625" style="1" customWidth="1"/>
    <col min="7424" max="7424" width="40.33203125" style="1" customWidth="1"/>
    <col min="7425" max="7425" width="6.6640625" style="1" customWidth="1"/>
    <col min="7426" max="7427" width="25.33203125" style="1" customWidth="1"/>
    <col min="7428" max="7428" width="16.08203125" style="1" customWidth="1"/>
    <col min="7429" max="7429" width="15.08203125" style="1" customWidth="1"/>
    <col min="7430" max="7430" width="2.08203125" style="1" bestFit="1" customWidth="1"/>
    <col min="7431" max="7677" width="9.08203125" style="1"/>
    <col min="7678" max="7678" width="1.33203125" style="1" customWidth="1"/>
    <col min="7679" max="7679" width="2.6640625" style="1" customWidth="1"/>
    <col min="7680" max="7680" width="40.33203125" style="1" customWidth="1"/>
    <col min="7681" max="7681" width="6.6640625" style="1" customWidth="1"/>
    <col min="7682" max="7683" width="25.33203125" style="1" customWidth="1"/>
    <col min="7684" max="7684" width="16.08203125" style="1" customWidth="1"/>
    <col min="7685" max="7685" width="15.08203125" style="1" customWidth="1"/>
    <col min="7686" max="7686" width="2.08203125" style="1" bestFit="1" customWidth="1"/>
    <col min="7687" max="7933" width="9.08203125" style="1"/>
    <col min="7934" max="7934" width="1.33203125" style="1" customWidth="1"/>
    <col min="7935" max="7935" width="2.6640625" style="1" customWidth="1"/>
    <col min="7936" max="7936" width="40.33203125" style="1" customWidth="1"/>
    <col min="7937" max="7937" width="6.6640625" style="1" customWidth="1"/>
    <col min="7938" max="7939" width="25.33203125" style="1" customWidth="1"/>
    <col min="7940" max="7940" width="16.08203125" style="1" customWidth="1"/>
    <col min="7941" max="7941" width="15.08203125" style="1" customWidth="1"/>
    <col min="7942" max="7942" width="2.08203125" style="1" bestFit="1" customWidth="1"/>
    <col min="7943" max="8189" width="9.08203125" style="1"/>
    <col min="8190" max="8190" width="1.33203125" style="1" customWidth="1"/>
    <col min="8191" max="8191" width="2.6640625" style="1" customWidth="1"/>
    <col min="8192" max="8192" width="40.33203125" style="1" customWidth="1"/>
    <col min="8193" max="8193" width="6.6640625" style="1" customWidth="1"/>
    <col min="8194" max="8195" width="25.33203125" style="1" customWidth="1"/>
    <col min="8196" max="8196" width="16.08203125" style="1" customWidth="1"/>
    <col min="8197" max="8197" width="15.08203125" style="1" customWidth="1"/>
    <col min="8198" max="8198" width="2.08203125" style="1" bestFit="1" customWidth="1"/>
    <col min="8199" max="8445" width="9.08203125" style="1"/>
    <col min="8446" max="8446" width="1.33203125" style="1" customWidth="1"/>
    <col min="8447" max="8447" width="2.6640625" style="1" customWidth="1"/>
    <col min="8448" max="8448" width="40.33203125" style="1" customWidth="1"/>
    <col min="8449" max="8449" width="6.6640625" style="1" customWidth="1"/>
    <col min="8450" max="8451" width="25.33203125" style="1" customWidth="1"/>
    <col min="8452" max="8452" width="16.08203125" style="1" customWidth="1"/>
    <col min="8453" max="8453" width="15.08203125" style="1" customWidth="1"/>
    <col min="8454" max="8454" width="2.08203125" style="1" bestFit="1" customWidth="1"/>
    <col min="8455" max="8701" width="9.08203125" style="1"/>
    <col min="8702" max="8702" width="1.33203125" style="1" customWidth="1"/>
    <col min="8703" max="8703" width="2.6640625" style="1" customWidth="1"/>
    <col min="8704" max="8704" width="40.33203125" style="1" customWidth="1"/>
    <col min="8705" max="8705" width="6.6640625" style="1" customWidth="1"/>
    <col min="8706" max="8707" width="25.33203125" style="1" customWidth="1"/>
    <col min="8708" max="8708" width="16.08203125" style="1" customWidth="1"/>
    <col min="8709" max="8709" width="15.08203125" style="1" customWidth="1"/>
    <col min="8710" max="8710" width="2.08203125" style="1" bestFit="1" customWidth="1"/>
    <col min="8711" max="8957" width="9.08203125" style="1"/>
    <col min="8958" max="8958" width="1.33203125" style="1" customWidth="1"/>
    <col min="8959" max="8959" width="2.6640625" style="1" customWidth="1"/>
    <col min="8960" max="8960" width="40.33203125" style="1" customWidth="1"/>
    <col min="8961" max="8961" width="6.6640625" style="1" customWidth="1"/>
    <col min="8962" max="8963" width="25.33203125" style="1" customWidth="1"/>
    <col min="8964" max="8964" width="16.08203125" style="1" customWidth="1"/>
    <col min="8965" max="8965" width="15.08203125" style="1" customWidth="1"/>
    <col min="8966" max="8966" width="2.08203125" style="1" bestFit="1" customWidth="1"/>
    <col min="8967" max="9213" width="9.08203125" style="1"/>
    <col min="9214" max="9214" width="1.33203125" style="1" customWidth="1"/>
    <col min="9215" max="9215" width="2.6640625" style="1" customWidth="1"/>
    <col min="9216" max="9216" width="40.33203125" style="1" customWidth="1"/>
    <col min="9217" max="9217" width="6.6640625" style="1" customWidth="1"/>
    <col min="9218" max="9219" width="25.33203125" style="1" customWidth="1"/>
    <col min="9220" max="9220" width="16.08203125" style="1" customWidth="1"/>
    <col min="9221" max="9221" width="15.08203125" style="1" customWidth="1"/>
    <col min="9222" max="9222" width="2.08203125" style="1" bestFit="1" customWidth="1"/>
    <col min="9223" max="9469" width="9.08203125" style="1"/>
    <col min="9470" max="9470" width="1.33203125" style="1" customWidth="1"/>
    <col min="9471" max="9471" width="2.6640625" style="1" customWidth="1"/>
    <col min="9472" max="9472" width="40.33203125" style="1" customWidth="1"/>
    <col min="9473" max="9473" width="6.6640625" style="1" customWidth="1"/>
    <col min="9474" max="9475" width="25.33203125" style="1" customWidth="1"/>
    <col min="9476" max="9476" width="16.08203125" style="1" customWidth="1"/>
    <col min="9477" max="9477" width="15.08203125" style="1" customWidth="1"/>
    <col min="9478" max="9478" width="2.08203125" style="1" bestFit="1" customWidth="1"/>
    <col min="9479" max="9725" width="9.08203125" style="1"/>
    <col min="9726" max="9726" width="1.33203125" style="1" customWidth="1"/>
    <col min="9727" max="9727" width="2.6640625" style="1" customWidth="1"/>
    <col min="9728" max="9728" width="40.33203125" style="1" customWidth="1"/>
    <col min="9729" max="9729" width="6.6640625" style="1" customWidth="1"/>
    <col min="9730" max="9731" width="25.33203125" style="1" customWidth="1"/>
    <col min="9732" max="9732" width="16.08203125" style="1" customWidth="1"/>
    <col min="9733" max="9733" width="15.08203125" style="1" customWidth="1"/>
    <col min="9734" max="9734" width="2.08203125" style="1" bestFit="1" customWidth="1"/>
    <col min="9735" max="9981" width="9.08203125" style="1"/>
    <col min="9982" max="9982" width="1.33203125" style="1" customWidth="1"/>
    <col min="9983" max="9983" width="2.6640625" style="1" customWidth="1"/>
    <col min="9984" max="9984" width="40.33203125" style="1" customWidth="1"/>
    <col min="9985" max="9985" width="6.6640625" style="1" customWidth="1"/>
    <col min="9986" max="9987" width="25.33203125" style="1" customWidth="1"/>
    <col min="9988" max="9988" width="16.08203125" style="1" customWidth="1"/>
    <col min="9989" max="9989" width="15.08203125" style="1" customWidth="1"/>
    <col min="9990" max="9990" width="2.08203125" style="1" bestFit="1" customWidth="1"/>
    <col min="9991" max="10237" width="9.08203125" style="1"/>
    <col min="10238" max="10238" width="1.33203125" style="1" customWidth="1"/>
    <col min="10239" max="10239" width="2.6640625" style="1" customWidth="1"/>
    <col min="10240" max="10240" width="40.33203125" style="1" customWidth="1"/>
    <col min="10241" max="10241" width="6.6640625" style="1" customWidth="1"/>
    <col min="10242" max="10243" width="25.33203125" style="1" customWidth="1"/>
    <col min="10244" max="10244" width="16.08203125" style="1" customWidth="1"/>
    <col min="10245" max="10245" width="15.08203125" style="1" customWidth="1"/>
    <col min="10246" max="10246" width="2.08203125" style="1" bestFit="1" customWidth="1"/>
    <col min="10247" max="10493" width="9.08203125" style="1"/>
    <col min="10494" max="10494" width="1.33203125" style="1" customWidth="1"/>
    <col min="10495" max="10495" width="2.6640625" style="1" customWidth="1"/>
    <col min="10496" max="10496" width="40.33203125" style="1" customWidth="1"/>
    <col min="10497" max="10497" width="6.6640625" style="1" customWidth="1"/>
    <col min="10498" max="10499" width="25.33203125" style="1" customWidth="1"/>
    <col min="10500" max="10500" width="16.08203125" style="1" customWidth="1"/>
    <col min="10501" max="10501" width="15.08203125" style="1" customWidth="1"/>
    <col min="10502" max="10502" width="2.08203125" style="1" bestFit="1" customWidth="1"/>
    <col min="10503" max="10749" width="9.08203125" style="1"/>
    <col min="10750" max="10750" width="1.33203125" style="1" customWidth="1"/>
    <col min="10751" max="10751" width="2.6640625" style="1" customWidth="1"/>
    <col min="10752" max="10752" width="40.33203125" style="1" customWidth="1"/>
    <col min="10753" max="10753" width="6.6640625" style="1" customWidth="1"/>
    <col min="10754" max="10755" width="25.33203125" style="1" customWidth="1"/>
    <col min="10756" max="10756" width="16.08203125" style="1" customWidth="1"/>
    <col min="10757" max="10757" width="15.08203125" style="1" customWidth="1"/>
    <col min="10758" max="10758" width="2.08203125" style="1" bestFit="1" customWidth="1"/>
    <col min="10759" max="11005" width="9.08203125" style="1"/>
    <col min="11006" max="11006" width="1.33203125" style="1" customWidth="1"/>
    <col min="11007" max="11007" width="2.6640625" style="1" customWidth="1"/>
    <col min="11008" max="11008" width="40.33203125" style="1" customWidth="1"/>
    <col min="11009" max="11009" width="6.6640625" style="1" customWidth="1"/>
    <col min="11010" max="11011" width="25.33203125" style="1" customWidth="1"/>
    <col min="11012" max="11012" width="16.08203125" style="1" customWidth="1"/>
    <col min="11013" max="11013" width="15.08203125" style="1" customWidth="1"/>
    <col min="11014" max="11014" width="2.08203125" style="1" bestFit="1" customWidth="1"/>
    <col min="11015" max="11261" width="9.08203125" style="1"/>
    <col min="11262" max="11262" width="1.33203125" style="1" customWidth="1"/>
    <col min="11263" max="11263" width="2.6640625" style="1" customWidth="1"/>
    <col min="11264" max="11264" width="40.33203125" style="1" customWidth="1"/>
    <col min="11265" max="11265" width="6.6640625" style="1" customWidth="1"/>
    <col min="11266" max="11267" width="25.33203125" style="1" customWidth="1"/>
    <col min="11268" max="11268" width="16.08203125" style="1" customWidth="1"/>
    <col min="11269" max="11269" width="15.08203125" style="1" customWidth="1"/>
    <col min="11270" max="11270" width="2.08203125" style="1" bestFit="1" customWidth="1"/>
    <col min="11271" max="11517" width="9.08203125" style="1"/>
    <col min="11518" max="11518" width="1.33203125" style="1" customWidth="1"/>
    <col min="11519" max="11519" width="2.6640625" style="1" customWidth="1"/>
    <col min="11520" max="11520" width="40.33203125" style="1" customWidth="1"/>
    <col min="11521" max="11521" width="6.6640625" style="1" customWidth="1"/>
    <col min="11522" max="11523" width="25.33203125" style="1" customWidth="1"/>
    <col min="11524" max="11524" width="16.08203125" style="1" customWidth="1"/>
    <col min="11525" max="11525" width="15.08203125" style="1" customWidth="1"/>
    <col min="11526" max="11526" width="2.08203125" style="1" bestFit="1" customWidth="1"/>
    <col min="11527" max="11773" width="9.08203125" style="1"/>
    <col min="11774" max="11774" width="1.33203125" style="1" customWidth="1"/>
    <col min="11775" max="11775" width="2.6640625" style="1" customWidth="1"/>
    <col min="11776" max="11776" width="40.33203125" style="1" customWidth="1"/>
    <col min="11777" max="11777" width="6.6640625" style="1" customWidth="1"/>
    <col min="11778" max="11779" width="25.33203125" style="1" customWidth="1"/>
    <col min="11780" max="11780" width="16.08203125" style="1" customWidth="1"/>
    <col min="11781" max="11781" width="15.08203125" style="1" customWidth="1"/>
    <col min="11782" max="11782" width="2.08203125" style="1" bestFit="1" customWidth="1"/>
    <col min="11783" max="12029" width="9.08203125" style="1"/>
    <col min="12030" max="12030" width="1.33203125" style="1" customWidth="1"/>
    <col min="12031" max="12031" width="2.6640625" style="1" customWidth="1"/>
    <col min="12032" max="12032" width="40.33203125" style="1" customWidth="1"/>
    <col min="12033" max="12033" width="6.6640625" style="1" customWidth="1"/>
    <col min="12034" max="12035" width="25.33203125" style="1" customWidth="1"/>
    <col min="12036" max="12036" width="16.08203125" style="1" customWidth="1"/>
    <col min="12037" max="12037" width="15.08203125" style="1" customWidth="1"/>
    <col min="12038" max="12038" width="2.08203125" style="1" bestFit="1" customWidth="1"/>
    <col min="12039" max="12285" width="9.08203125" style="1"/>
    <col min="12286" max="12286" width="1.33203125" style="1" customWidth="1"/>
    <col min="12287" max="12287" width="2.6640625" style="1" customWidth="1"/>
    <col min="12288" max="12288" width="40.33203125" style="1" customWidth="1"/>
    <col min="12289" max="12289" width="6.6640625" style="1" customWidth="1"/>
    <col min="12290" max="12291" width="25.33203125" style="1" customWidth="1"/>
    <col min="12292" max="12292" width="16.08203125" style="1" customWidth="1"/>
    <col min="12293" max="12293" width="15.08203125" style="1" customWidth="1"/>
    <col min="12294" max="12294" width="2.08203125" style="1" bestFit="1" customWidth="1"/>
    <col min="12295" max="12541" width="9.08203125" style="1"/>
    <col min="12542" max="12542" width="1.33203125" style="1" customWidth="1"/>
    <col min="12543" max="12543" width="2.6640625" style="1" customWidth="1"/>
    <col min="12544" max="12544" width="40.33203125" style="1" customWidth="1"/>
    <col min="12545" max="12545" width="6.6640625" style="1" customWidth="1"/>
    <col min="12546" max="12547" width="25.33203125" style="1" customWidth="1"/>
    <col min="12548" max="12548" width="16.08203125" style="1" customWidth="1"/>
    <col min="12549" max="12549" width="15.08203125" style="1" customWidth="1"/>
    <col min="12550" max="12550" width="2.08203125" style="1" bestFit="1" customWidth="1"/>
    <col min="12551" max="12797" width="9.08203125" style="1"/>
    <col min="12798" max="12798" width="1.33203125" style="1" customWidth="1"/>
    <col min="12799" max="12799" width="2.6640625" style="1" customWidth="1"/>
    <col min="12800" max="12800" width="40.33203125" style="1" customWidth="1"/>
    <col min="12801" max="12801" width="6.6640625" style="1" customWidth="1"/>
    <col min="12802" max="12803" width="25.33203125" style="1" customWidth="1"/>
    <col min="12804" max="12804" width="16.08203125" style="1" customWidth="1"/>
    <col min="12805" max="12805" width="15.08203125" style="1" customWidth="1"/>
    <col min="12806" max="12806" width="2.08203125" style="1" bestFit="1" customWidth="1"/>
    <col min="12807" max="13053" width="9.08203125" style="1"/>
    <col min="13054" max="13054" width="1.33203125" style="1" customWidth="1"/>
    <col min="13055" max="13055" width="2.6640625" style="1" customWidth="1"/>
    <col min="13056" max="13056" width="40.33203125" style="1" customWidth="1"/>
    <col min="13057" max="13057" width="6.6640625" style="1" customWidth="1"/>
    <col min="13058" max="13059" width="25.33203125" style="1" customWidth="1"/>
    <col min="13060" max="13060" width="16.08203125" style="1" customWidth="1"/>
    <col min="13061" max="13061" width="15.08203125" style="1" customWidth="1"/>
    <col min="13062" max="13062" width="2.08203125" style="1" bestFit="1" customWidth="1"/>
    <col min="13063" max="13309" width="9.08203125" style="1"/>
    <col min="13310" max="13310" width="1.33203125" style="1" customWidth="1"/>
    <col min="13311" max="13311" width="2.6640625" style="1" customWidth="1"/>
    <col min="13312" max="13312" width="40.33203125" style="1" customWidth="1"/>
    <col min="13313" max="13313" width="6.6640625" style="1" customWidth="1"/>
    <col min="13314" max="13315" width="25.33203125" style="1" customWidth="1"/>
    <col min="13316" max="13316" width="16.08203125" style="1" customWidth="1"/>
    <col min="13317" max="13317" width="15.08203125" style="1" customWidth="1"/>
    <col min="13318" max="13318" width="2.08203125" style="1" bestFit="1" customWidth="1"/>
    <col min="13319" max="13565" width="9.08203125" style="1"/>
    <col min="13566" max="13566" width="1.33203125" style="1" customWidth="1"/>
    <col min="13567" max="13567" width="2.6640625" style="1" customWidth="1"/>
    <col min="13568" max="13568" width="40.33203125" style="1" customWidth="1"/>
    <col min="13569" max="13569" width="6.6640625" style="1" customWidth="1"/>
    <col min="13570" max="13571" width="25.33203125" style="1" customWidth="1"/>
    <col min="13572" max="13572" width="16.08203125" style="1" customWidth="1"/>
    <col min="13573" max="13573" width="15.08203125" style="1" customWidth="1"/>
    <col min="13574" max="13574" width="2.08203125" style="1" bestFit="1" customWidth="1"/>
    <col min="13575" max="13821" width="9.08203125" style="1"/>
    <col min="13822" max="13822" width="1.33203125" style="1" customWidth="1"/>
    <col min="13823" max="13823" width="2.6640625" style="1" customWidth="1"/>
    <col min="13824" max="13824" width="40.33203125" style="1" customWidth="1"/>
    <col min="13825" max="13825" width="6.6640625" style="1" customWidth="1"/>
    <col min="13826" max="13827" width="25.33203125" style="1" customWidth="1"/>
    <col min="13828" max="13828" width="16.08203125" style="1" customWidth="1"/>
    <col min="13829" max="13829" width="15.08203125" style="1" customWidth="1"/>
    <col min="13830" max="13830" width="2.08203125" style="1" bestFit="1" customWidth="1"/>
    <col min="13831" max="14077" width="9.08203125" style="1"/>
    <col min="14078" max="14078" width="1.33203125" style="1" customWidth="1"/>
    <col min="14079" max="14079" width="2.6640625" style="1" customWidth="1"/>
    <col min="14080" max="14080" width="40.33203125" style="1" customWidth="1"/>
    <col min="14081" max="14081" width="6.6640625" style="1" customWidth="1"/>
    <col min="14082" max="14083" width="25.33203125" style="1" customWidth="1"/>
    <col min="14084" max="14084" width="16.08203125" style="1" customWidth="1"/>
    <col min="14085" max="14085" width="15.08203125" style="1" customWidth="1"/>
    <col min="14086" max="14086" width="2.08203125" style="1" bestFit="1" customWidth="1"/>
    <col min="14087" max="14333" width="9.08203125" style="1"/>
    <col min="14334" max="14334" width="1.33203125" style="1" customWidth="1"/>
    <col min="14335" max="14335" width="2.6640625" style="1" customWidth="1"/>
    <col min="14336" max="14336" width="40.33203125" style="1" customWidth="1"/>
    <col min="14337" max="14337" width="6.6640625" style="1" customWidth="1"/>
    <col min="14338" max="14339" width="25.33203125" style="1" customWidth="1"/>
    <col min="14340" max="14340" width="16.08203125" style="1" customWidth="1"/>
    <col min="14341" max="14341" width="15.08203125" style="1" customWidth="1"/>
    <col min="14342" max="14342" width="2.08203125" style="1" bestFit="1" customWidth="1"/>
    <col min="14343" max="14589" width="9.08203125" style="1"/>
    <col min="14590" max="14590" width="1.33203125" style="1" customWidth="1"/>
    <col min="14591" max="14591" width="2.6640625" style="1" customWidth="1"/>
    <col min="14592" max="14592" width="40.33203125" style="1" customWidth="1"/>
    <col min="14593" max="14593" width="6.6640625" style="1" customWidth="1"/>
    <col min="14594" max="14595" width="25.33203125" style="1" customWidth="1"/>
    <col min="14596" max="14596" width="16.08203125" style="1" customWidth="1"/>
    <col min="14597" max="14597" width="15.08203125" style="1" customWidth="1"/>
    <col min="14598" max="14598" width="2.08203125" style="1" bestFit="1" customWidth="1"/>
    <col min="14599" max="14845" width="9.08203125" style="1"/>
    <col min="14846" max="14846" width="1.33203125" style="1" customWidth="1"/>
    <col min="14847" max="14847" width="2.6640625" style="1" customWidth="1"/>
    <col min="14848" max="14848" width="40.33203125" style="1" customWidth="1"/>
    <col min="14849" max="14849" width="6.6640625" style="1" customWidth="1"/>
    <col min="14850" max="14851" width="25.33203125" style="1" customWidth="1"/>
    <col min="14852" max="14852" width="16.08203125" style="1" customWidth="1"/>
    <col min="14853" max="14853" width="15.08203125" style="1" customWidth="1"/>
    <col min="14854" max="14854" width="2.08203125" style="1" bestFit="1" customWidth="1"/>
    <col min="14855" max="15101" width="9.08203125" style="1"/>
    <col min="15102" max="15102" width="1.33203125" style="1" customWidth="1"/>
    <col min="15103" max="15103" width="2.6640625" style="1" customWidth="1"/>
    <col min="15104" max="15104" width="40.33203125" style="1" customWidth="1"/>
    <col min="15105" max="15105" width="6.6640625" style="1" customWidth="1"/>
    <col min="15106" max="15107" width="25.33203125" style="1" customWidth="1"/>
    <col min="15108" max="15108" width="16.08203125" style="1" customWidth="1"/>
    <col min="15109" max="15109" width="15.08203125" style="1" customWidth="1"/>
    <col min="15110" max="15110" width="2.08203125" style="1" bestFit="1" customWidth="1"/>
    <col min="15111" max="15357" width="9.08203125" style="1"/>
    <col min="15358" max="15358" width="1.33203125" style="1" customWidth="1"/>
    <col min="15359" max="15359" width="2.6640625" style="1" customWidth="1"/>
    <col min="15360" max="15360" width="40.33203125" style="1" customWidth="1"/>
    <col min="15361" max="15361" width="6.6640625" style="1" customWidth="1"/>
    <col min="15362" max="15363" width="25.33203125" style="1" customWidth="1"/>
    <col min="15364" max="15364" width="16.08203125" style="1" customWidth="1"/>
    <col min="15365" max="15365" width="15.08203125" style="1" customWidth="1"/>
    <col min="15366" max="15366" width="2.08203125" style="1" bestFit="1" customWidth="1"/>
    <col min="15367" max="15613" width="9.08203125" style="1"/>
    <col min="15614" max="15614" width="1.33203125" style="1" customWidth="1"/>
    <col min="15615" max="15615" width="2.6640625" style="1" customWidth="1"/>
    <col min="15616" max="15616" width="40.33203125" style="1" customWidth="1"/>
    <col min="15617" max="15617" width="6.6640625" style="1" customWidth="1"/>
    <col min="15618" max="15619" width="25.33203125" style="1" customWidth="1"/>
    <col min="15620" max="15620" width="16.08203125" style="1" customWidth="1"/>
    <col min="15621" max="15621" width="15.08203125" style="1" customWidth="1"/>
    <col min="15622" max="15622" width="2.08203125" style="1" bestFit="1" customWidth="1"/>
    <col min="15623" max="15869" width="9.08203125" style="1"/>
    <col min="15870" max="15870" width="1.33203125" style="1" customWidth="1"/>
    <col min="15871" max="15871" width="2.6640625" style="1" customWidth="1"/>
    <col min="15872" max="15872" width="40.33203125" style="1" customWidth="1"/>
    <col min="15873" max="15873" width="6.6640625" style="1" customWidth="1"/>
    <col min="15874" max="15875" width="25.33203125" style="1" customWidth="1"/>
    <col min="15876" max="15876" width="16.08203125" style="1" customWidth="1"/>
    <col min="15877" max="15877" width="15.08203125" style="1" customWidth="1"/>
    <col min="15878" max="15878" width="2.08203125" style="1" bestFit="1" customWidth="1"/>
    <col min="15879" max="16125" width="9.08203125" style="1"/>
    <col min="16126" max="16126" width="1.33203125" style="1" customWidth="1"/>
    <col min="16127" max="16127" width="2.6640625" style="1" customWidth="1"/>
    <col min="16128" max="16128" width="40.33203125" style="1" customWidth="1"/>
    <col min="16129" max="16129" width="6.6640625" style="1" customWidth="1"/>
    <col min="16130" max="16131" width="25.33203125" style="1" customWidth="1"/>
    <col min="16132" max="16132" width="16.08203125" style="1" customWidth="1"/>
    <col min="16133" max="16133" width="15.08203125" style="1" customWidth="1"/>
    <col min="16134" max="16134" width="2.08203125" style="1" bestFit="1" customWidth="1"/>
    <col min="16135" max="16381" width="9.08203125" style="1"/>
    <col min="16382" max="16384" width="9.08203125" style="1" customWidth="1"/>
  </cols>
  <sheetData>
    <row r="1" spans="1:9" ht="17.25" customHeight="1">
      <c r="A1" s="756" t="s">
        <v>359</v>
      </c>
      <c r="B1" s="757"/>
      <c r="C1" s="757"/>
      <c r="D1" s="757"/>
      <c r="E1" s="757"/>
      <c r="F1" s="757"/>
      <c r="G1" s="757"/>
      <c r="H1" s="757"/>
      <c r="I1" s="758"/>
    </row>
    <row r="2" spans="1:9" ht="24" hidden="1" customHeight="1">
      <c r="A2" s="299" t="s">
        <v>458</v>
      </c>
      <c r="B2" s="297"/>
      <c r="C2" s="297"/>
      <c r="D2" s="297"/>
      <c r="E2" s="112"/>
      <c r="F2" s="298"/>
      <c r="G2" s="298"/>
      <c r="I2" s="300"/>
    </row>
    <row r="3" spans="1:9" ht="24" customHeight="1">
      <c r="A3" s="768" t="str">
        <f>DataSheet!B8</f>
        <v>NAME OF THE CHURCH</v>
      </c>
      <c r="B3" s="769"/>
      <c r="C3" s="769"/>
      <c r="D3" s="769"/>
      <c r="E3" s="769"/>
      <c r="F3" s="769"/>
      <c r="G3" s="769"/>
      <c r="H3" s="769"/>
      <c r="I3" s="770"/>
    </row>
    <row r="4" spans="1:9" ht="24" customHeight="1">
      <c r="A4" s="768" t="str">
        <f>DataSheet!B12</f>
        <v>Address of the Church</v>
      </c>
      <c r="B4" s="769"/>
      <c r="C4" s="769"/>
      <c r="D4" s="769"/>
      <c r="E4" s="769"/>
      <c r="F4" s="769"/>
      <c r="G4" s="769"/>
      <c r="H4" s="769"/>
      <c r="I4" s="770"/>
    </row>
    <row r="5" spans="1:9" ht="18.75" customHeight="1">
      <c r="A5" s="763" t="str">
        <f>DataSheet!A10</f>
        <v xml:space="preserve">A Church under the Diocese of </v>
      </c>
      <c r="B5" s="764"/>
      <c r="C5" s="764"/>
      <c r="D5" s="764"/>
      <c r="E5" s="764"/>
      <c r="F5" s="764"/>
      <c r="G5" s="764"/>
      <c r="H5" s="764"/>
      <c r="I5" s="765"/>
    </row>
    <row r="6" spans="1:9" ht="24" customHeight="1" thickBot="1">
      <c r="A6" s="763" t="s">
        <v>566</v>
      </c>
      <c r="B6" s="766"/>
      <c r="C6" s="766"/>
      <c r="D6" s="766"/>
      <c r="E6" s="766"/>
      <c r="F6" s="766"/>
      <c r="G6" s="766"/>
      <c r="H6" s="766"/>
      <c r="I6" s="767"/>
    </row>
    <row r="7" spans="1:9" ht="18.75" customHeight="1" thickBot="1">
      <c r="A7" s="532"/>
      <c r="B7" s="133" t="s">
        <v>0</v>
      </c>
      <c r="C7" s="136" t="s">
        <v>12</v>
      </c>
      <c r="D7" s="134" t="s">
        <v>565</v>
      </c>
      <c r="E7" s="135" t="s">
        <v>18</v>
      </c>
      <c r="F7" s="136" t="s">
        <v>0</v>
      </c>
      <c r="G7" s="136" t="s">
        <v>12</v>
      </c>
      <c r="H7" s="134" t="s">
        <v>565</v>
      </c>
      <c r="I7" s="135" t="s">
        <v>18</v>
      </c>
    </row>
    <row r="8" spans="1:9" ht="15" customHeight="1">
      <c r="A8" s="533"/>
      <c r="B8" s="534" t="s">
        <v>13</v>
      </c>
      <c r="C8" s="114"/>
      <c r="D8" s="125"/>
      <c r="E8" s="132"/>
      <c r="F8" s="137" t="s">
        <v>15</v>
      </c>
      <c r="H8" s="125"/>
      <c r="I8" s="535"/>
    </row>
    <row r="9" spans="1:9" ht="15" customHeight="1">
      <c r="A9" s="533"/>
      <c r="B9" s="534"/>
      <c r="C9" s="123"/>
      <c r="D9" s="125"/>
      <c r="E9" s="132"/>
      <c r="F9" s="131"/>
      <c r="H9" s="125"/>
      <c r="I9" s="535"/>
    </row>
    <row r="10" spans="1:9" ht="24" customHeight="1">
      <c r="A10" s="536"/>
      <c r="B10" s="537" t="s">
        <v>728</v>
      </c>
      <c r="C10" s="115" t="s">
        <v>588</v>
      </c>
      <c r="D10" s="116">
        <f>'R &amp; P Schedule '!D11</f>
        <v>0</v>
      </c>
      <c r="E10" s="132">
        <f>'R &amp; P Schedule '!E11</f>
        <v>0</v>
      </c>
      <c r="F10" s="131" t="s">
        <v>705</v>
      </c>
      <c r="G10" s="139" t="s">
        <v>598</v>
      </c>
      <c r="H10" s="116">
        <f>'R &amp; P Schedule '!D70</f>
        <v>0</v>
      </c>
      <c r="I10" s="132">
        <f>'R &amp; P Schedule '!E70</f>
        <v>0</v>
      </c>
    </row>
    <row r="11" spans="1:9" ht="24" customHeight="1">
      <c r="A11" s="536"/>
      <c r="B11" s="537" t="s">
        <v>703</v>
      </c>
      <c r="C11" s="115" t="s">
        <v>589</v>
      </c>
      <c r="D11" s="116">
        <f>'R &amp; P Schedule '!D14</f>
        <v>0</v>
      </c>
      <c r="E11" s="132">
        <f>'R &amp; P Schedule '!E14</f>
        <v>0</v>
      </c>
      <c r="F11" s="537" t="s">
        <v>693</v>
      </c>
      <c r="G11" s="139" t="s">
        <v>599</v>
      </c>
      <c r="H11" s="116">
        <f>'R &amp; P Schedule '!D73</f>
        <v>0</v>
      </c>
      <c r="I11" s="132">
        <f>'R &amp; P Schedule '!E73</f>
        <v>0</v>
      </c>
    </row>
    <row r="12" spans="1:9" ht="24" customHeight="1">
      <c r="A12" s="536"/>
      <c r="B12" s="537" t="s">
        <v>21</v>
      </c>
      <c r="C12" s="115" t="s">
        <v>590</v>
      </c>
      <c r="D12" s="116">
        <f>'R &amp; P Schedule '!D26</f>
        <v>0</v>
      </c>
      <c r="E12" s="132">
        <f>'R &amp; P Schedule '!E26</f>
        <v>0</v>
      </c>
      <c r="F12" s="537" t="s">
        <v>706</v>
      </c>
      <c r="G12" s="140" t="s">
        <v>600</v>
      </c>
      <c r="H12" s="116">
        <f>'R &amp; P Schedule '!D76</f>
        <v>0</v>
      </c>
      <c r="I12" s="132">
        <f>'R &amp; P Schedule '!E76</f>
        <v>0</v>
      </c>
    </row>
    <row r="13" spans="1:9" ht="24" customHeight="1">
      <c r="A13" s="536"/>
      <c r="B13" s="537" t="s">
        <v>704</v>
      </c>
      <c r="C13" s="115" t="s">
        <v>591</v>
      </c>
      <c r="D13" s="116">
        <f>'R &amp; P Schedule '!D33</f>
        <v>0</v>
      </c>
      <c r="E13" s="132">
        <f>'R &amp; P Schedule '!E33</f>
        <v>0</v>
      </c>
      <c r="F13" s="538" t="s">
        <v>707</v>
      </c>
      <c r="G13" s="313"/>
      <c r="H13" s="314"/>
      <c r="I13" s="316"/>
    </row>
    <row r="14" spans="1:9" ht="24" customHeight="1">
      <c r="A14" s="536"/>
      <c r="B14" s="537" t="s">
        <v>354</v>
      </c>
      <c r="C14" s="115" t="s">
        <v>592</v>
      </c>
      <c r="D14" s="116">
        <f>'R &amp; P Schedule '!D36</f>
        <v>0</v>
      </c>
      <c r="E14" s="132">
        <f>'R &amp; P Schedule '!E36</f>
        <v>0</v>
      </c>
      <c r="F14" s="537" t="s">
        <v>1012</v>
      </c>
      <c r="G14" s="140" t="s">
        <v>718</v>
      </c>
      <c r="H14" s="116">
        <f>'R &amp; P Schedule '!D79</f>
        <v>0</v>
      </c>
      <c r="I14" s="132">
        <f>'R &amp; P Schedule '!E79</f>
        <v>0</v>
      </c>
    </row>
    <row r="15" spans="1:9" ht="24" customHeight="1">
      <c r="A15" s="536"/>
      <c r="B15" s="539" t="s">
        <v>356</v>
      </c>
      <c r="C15" s="115" t="s">
        <v>593</v>
      </c>
      <c r="D15" s="116">
        <f>'R &amp; P Schedule '!D41</f>
        <v>0</v>
      </c>
      <c r="E15" s="132">
        <f>'R &amp; P Schedule '!E41</f>
        <v>0</v>
      </c>
      <c r="F15" s="537" t="s">
        <v>1013</v>
      </c>
      <c r="G15" s="140" t="s">
        <v>721</v>
      </c>
      <c r="H15" s="116">
        <f>'R &amp; P Schedule '!D80</f>
        <v>0</v>
      </c>
      <c r="I15" s="132">
        <f>'R &amp; P Schedule '!E80</f>
        <v>0</v>
      </c>
    </row>
    <row r="16" spans="1:9" ht="24" customHeight="1">
      <c r="A16" s="536"/>
      <c r="B16" s="539" t="s">
        <v>40</v>
      </c>
      <c r="C16" s="115" t="s">
        <v>594</v>
      </c>
      <c r="D16" s="116">
        <f>'R &amp; P Schedule '!D44</f>
        <v>0</v>
      </c>
      <c r="E16" s="132">
        <f>'R &amp; P Schedule '!E44</f>
        <v>0</v>
      </c>
      <c r="F16" s="537" t="s">
        <v>1014</v>
      </c>
      <c r="G16" s="140" t="s">
        <v>720</v>
      </c>
      <c r="H16" s="116">
        <f>'R &amp; P Schedule '!D81</f>
        <v>0</v>
      </c>
      <c r="I16" s="132">
        <f>'R &amp; P Schedule '!E81</f>
        <v>0</v>
      </c>
    </row>
    <row r="17" spans="1:11" ht="24" customHeight="1">
      <c r="A17" s="536"/>
      <c r="B17" s="540" t="s">
        <v>473</v>
      </c>
      <c r="C17" s="315"/>
      <c r="D17" s="314"/>
      <c r="E17" s="316"/>
      <c r="F17" s="537" t="s">
        <v>708</v>
      </c>
      <c r="G17" s="140" t="s">
        <v>602</v>
      </c>
      <c r="H17" s="116">
        <f>'R &amp; P Schedule '!D89</f>
        <v>0</v>
      </c>
      <c r="I17" s="132">
        <f>'R &amp; P Schedule '!E89</f>
        <v>0</v>
      </c>
    </row>
    <row r="18" spans="1:11" ht="24" customHeight="1">
      <c r="A18" s="536"/>
      <c r="B18" s="539" t="s">
        <v>1010</v>
      </c>
      <c r="C18" s="115" t="s">
        <v>742</v>
      </c>
      <c r="D18" s="116">
        <f>'R &amp; P Schedule '!D47</f>
        <v>0</v>
      </c>
      <c r="E18" s="132">
        <f>'R &amp; P Schedule '!E47</f>
        <v>0</v>
      </c>
      <c r="F18" s="539" t="s">
        <v>709</v>
      </c>
      <c r="G18" s="140" t="s">
        <v>603</v>
      </c>
      <c r="H18" s="116">
        <f>'R &amp; P Schedule '!D98</f>
        <v>0</v>
      </c>
      <c r="I18" s="132">
        <f>'R &amp; P Schedule '!E98</f>
        <v>0</v>
      </c>
    </row>
    <row r="19" spans="1:11" ht="24" customHeight="1">
      <c r="A19" s="536"/>
      <c r="B19" s="539" t="s">
        <v>1011</v>
      </c>
      <c r="C19" s="140" t="s">
        <v>743</v>
      </c>
      <c r="D19" s="116">
        <f>'R &amp; P Schedule '!D48</f>
        <v>0</v>
      </c>
      <c r="E19" s="132">
        <f>'R &amp; P Schedule '!E48</f>
        <v>0</v>
      </c>
      <c r="F19" s="539" t="s">
        <v>361</v>
      </c>
      <c r="G19" s="140" t="s">
        <v>604</v>
      </c>
      <c r="H19" s="116">
        <f>'R &amp; P Schedule '!D101</f>
        <v>0</v>
      </c>
      <c r="I19" s="132">
        <f>'R &amp; P Schedule '!E101</f>
        <v>0</v>
      </c>
    </row>
    <row r="20" spans="1:11" ht="24" customHeight="1">
      <c r="A20" s="536"/>
      <c r="B20" s="539" t="s">
        <v>377</v>
      </c>
      <c r="C20" s="115" t="s">
        <v>596</v>
      </c>
      <c r="D20" s="116">
        <f>'R &amp; P Schedule '!D62</f>
        <v>0</v>
      </c>
      <c r="E20" s="132">
        <f>'R &amp; P Schedule '!E62</f>
        <v>0</v>
      </c>
      <c r="F20" s="539" t="s">
        <v>16</v>
      </c>
      <c r="G20" s="140" t="s">
        <v>605</v>
      </c>
      <c r="H20" s="116">
        <f>'R &amp; P Schedule '!D113</f>
        <v>0</v>
      </c>
      <c r="I20" s="132">
        <f>'R &amp; P Schedule '!E113</f>
        <v>0</v>
      </c>
    </row>
    <row r="21" spans="1:11" ht="24.75" customHeight="1">
      <c r="A21" s="536"/>
      <c r="B21" s="537" t="s">
        <v>1974</v>
      </c>
      <c r="C21" s="115" t="s">
        <v>597</v>
      </c>
      <c r="D21" s="117">
        <f>'R &amp; P Schedule '!D66</f>
        <v>0</v>
      </c>
      <c r="E21" s="132">
        <f>'R &amp; P Schedule '!E66</f>
        <v>0</v>
      </c>
      <c r="F21" s="537" t="s">
        <v>1974</v>
      </c>
      <c r="G21" s="140" t="s">
        <v>606</v>
      </c>
      <c r="H21" s="117">
        <f>'R &amp; P Schedule '!D122</f>
        <v>0</v>
      </c>
      <c r="I21" s="541">
        <f>'R &amp; P Schedule '!E122</f>
        <v>0</v>
      </c>
    </row>
    <row r="22" spans="1:11" ht="24.75" customHeight="1" thickBot="1">
      <c r="A22" s="536"/>
      <c r="B22" s="537"/>
      <c r="C22" s="115"/>
      <c r="D22" s="116"/>
      <c r="E22" s="132"/>
      <c r="F22" s="537" t="s">
        <v>729</v>
      </c>
      <c r="G22" s="140" t="s">
        <v>607</v>
      </c>
      <c r="H22" s="116">
        <f>'R &amp; P Schedule '!D131</f>
        <v>0</v>
      </c>
      <c r="I22" s="132">
        <f>'R &amp; P Schedule '!E131</f>
        <v>0</v>
      </c>
    </row>
    <row r="23" spans="1:11" ht="24" customHeight="1" thickBot="1">
      <c r="A23" s="542"/>
      <c r="B23" s="118" t="s">
        <v>14</v>
      </c>
      <c r="C23" s="118"/>
      <c r="D23" s="244">
        <f>SUM(D10:D22)</f>
        <v>0</v>
      </c>
      <c r="E23" s="243">
        <f>SUM(E10:E22)</f>
        <v>0</v>
      </c>
      <c r="F23" s="138" t="s">
        <v>17</v>
      </c>
      <c r="G23" s="118"/>
      <c r="H23" s="244">
        <f>SUM(H10:H22)</f>
        <v>0</v>
      </c>
      <c r="I23" s="243">
        <f>SUM(I10:I22)</f>
        <v>0</v>
      </c>
      <c r="J23" s="518">
        <f>D23-H23</f>
        <v>0</v>
      </c>
      <c r="K23" s="518">
        <f>E23-I23</f>
        <v>0</v>
      </c>
    </row>
    <row r="24" spans="1:11" ht="18" customHeight="1">
      <c r="A24" s="301"/>
      <c r="B24" s="759"/>
      <c r="C24" s="759"/>
      <c r="D24" s="3"/>
      <c r="E24" s="113"/>
      <c r="H24" s="530" t="s">
        <v>524</v>
      </c>
      <c r="I24" s="300"/>
    </row>
    <row r="25" spans="1:11" ht="18" customHeight="1">
      <c r="A25" s="301"/>
      <c r="B25" s="687" t="str">
        <f>BS!B48</f>
        <v>For NAME OF THE CHURCH</v>
      </c>
      <c r="C25" s="687"/>
      <c r="D25" s="3"/>
      <c r="G25" s="488" t="str">
        <f>BS!E50</f>
        <v xml:space="preserve">For </v>
      </c>
      <c r="I25" s="300"/>
    </row>
    <row r="26" spans="1:11" ht="18" customHeight="1">
      <c r="A26" s="301"/>
      <c r="B26" s="761"/>
      <c r="C26" s="761"/>
      <c r="D26" s="3"/>
      <c r="G26" s="488" t="str">
        <f>BS!E51</f>
        <v>Chartered Accountants</v>
      </c>
      <c r="I26" s="300"/>
    </row>
    <row r="27" spans="1:11" ht="18" customHeight="1">
      <c r="A27" s="302"/>
      <c r="B27" s="762"/>
      <c r="C27" s="762"/>
      <c r="D27" s="111"/>
      <c r="G27" s="488" t="str">
        <f>BS!E52</f>
        <v>FRN :</v>
      </c>
      <c r="I27" s="300"/>
    </row>
    <row r="28" spans="1:11" ht="18" customHeight="1">
      <c r="A28" s="302"/>
      <c r="B28" s="759"/>
      <c r="C28" s="759"/>
      <c r="D28" s="3"/>
      <c r="G28" s="488">
        <f>BS!E53</f>
        <v>0</v>
      </c>
      <c r="I28" s="300"/>
    </row>
    <row r="29" spans="1:11" ht="18" customHeight="1">
      <c r="A29" s="301"/>
      <c r="B29" s="688" t="str">
        <f>BS!B52</f>
        <v xml:space="preserve">Vicar: </v>
      </c>
      <c r="C29" s="688"/>
      <c r="D29" s="3"/>
      <c r="G29" s="488">
        <f>BS!E54</f>
        <v>0</v>
      </c>
      <c r="I29" s="300"/>
    </row>
    <row r="30" spans="1:11" ht="18" customHeight="1">
      <c r="A30" s="303"/>
      <c r="B30" s="760"/>
      <c r="C30" s="760"/>
      <c r="D30" s="3"/>
      <c r="I30" s="300"/>
    </row>
    <row r="31" spans="1:11" ht="18" customHeight="1">
      <c r="A31" s="301"/>
      <c r="B31" s="760"/>
      <c r="C31" s="760"/>
      <c r="D31" s="3"/>
      <c r="G31" s="488" t="str">
        <f>BS!E56</f>
        <v>Auditor Name</v>
      </c>
      <c r="I31" s="300"/>
    </row>
    <row r="32" spans="1:11" ht="18" customHeight="1">
      <c r="A32" s="301"/>
      <c r="B32" s="689" t="str">
        <f>BS!B55</f>
        <v xml:space="preserve">Trustee: </v>
      </c>
      <c r="C32" s="689"/>
      <c r="D32" s="3"/>
      <c r="G32" s="488" t="str">
        <f>BS!E57</f>
        <v>Partner/Proprietor</v>
      </c>
      <c r="I32" s="300"/>
    </row>
    <row r="33" spans="1:9" ht="18" customHeight="1">
      <c r="A33" s="301"/>
      <c r="D33" s="3"/>
      <c r="G33" s="488" t="str">
        <f>BS!E58</f>
        <v xml:space="preserve">Mem No </v>
      </c>
      <c r="I33" s="300"/>
    </row>
    <row r="34" spans="1:9" ht="18" customHeight="1">
      <c r="A34" s="302"/>
      <c r="B34" s="1" t="str">
        <f>BS!B57</f>
        <v xml:space="preserve">Place:  </v>
      </c>
      <c r="D34" s="3"/>
      <c r="G34" s="488" t="str">
        <f>BS!E59</f>
        <v xml:space="preserve">UDIN: </v>
      </c>
      <c r="I34" s="300"/>
    </row>
    <row r="35" spans="1:9" ht="13.75">
      <c r="A35" s="301"/>
      <c r="B35" s="1" t="str">
        <f>BS!B58</f>
        <v xml:space="preserve">Date : </v>
      </c>
      <c r="D35" s="3"/>
      <c r="I35" s="300"/>
    </row>
    <row r="36" spans="1:9" ht="13.75">
      <c r="A36" s="304"/>
      <c r="B36" s="305"/>
      <c r="C36" s="305"/>
      <c r="D36" s="306"/>
      <c r="E36" s="305"/>
      <c r="F36" s="305"/>
      <c r="G36" s="305"/>
      <c r="H36" s="305"/>
      <c r="I36" s="307"/>
    </row>
  </sheetData>
  <mergeCells count="11">
    <mergeCell ref="B31:C31"/>
    <mergeCell ref="A5:I5"/>
    <mergeCell ref="A6:I6"/>
    <mergeCell ref="A4:I4"/>
    <mergeCell ref="A3:I3"/>
    <mergeCell ref="A1:I1"/>
    <mergeCell ref="B24:C24"/>
    <mergeCell ref="B30:C30"/>
    <mergeCell ref="B26:C26"/>
    <mergeCell ref="B27:C27"/>
    <mergeCell ref="B28:C28"/>
  </mergeCells>
  <printOptions horizontalCentered="1"/>
  <pageMargins left="0.70866141732283505" right="0.70866141732283505" top="0.74803149606299202" bottom="0.74803149606299202" header="0.31496062992126" footer="0.31496062992126"/>
  <pageSetup paperSize="9" scale="6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6"/>
  <sheetViews>
    <sheetView view="pageBreakPreview" zoomScaleSheetLayoutView="100" workbookViewId="0">
      <pane xSplit="2" topLeftCell="C1" activePane="topRight" state="frozen"/>
      <selection pane="topRight" activeCell="D79" sqref="D79"/>
    </sheetView>
  </sheetViews>
  <sheetFormatPr defaultColWidth="8.6640625" defaultRowHeight="14"/>
  <cols>
    <col min="1" max="1" width="9.08203125" customWidth="1"/>
    <col min="2" max="2" width="44.6640625" bestFit="1" customWidth="1"/>
    <col min="3" max="3" width="12" customWidth="1"/>
    <col min="4" max="5" width="17.33203125" customWidth="1"/>
    <col min="10" max="10" width="18.33203125" customWidth="1"/>
  </cols>
  <sheetData>
    <row r="1" spans="1:12" ht="15" thickBot="1">
      <c r="A1" s="773" t="s">
        <v>1056</v>
      </c>
      <c r="B1" s="773"/>
      <c r="C1" s="773"/>
      <c r="D1" s="773"/>
      <c r="E1" s="773"/>
    </row>
    <row r="2" spans="1:12" s="322" customFormat="1" ht="44.25" customHeight="1">
      <c r="A2" s="320"/>
      <c r="B2" s="320" t="s">
        <v>19</v>
      </c>
      <c r="C2" s="321" t="s">
        <v>687</v>
      </c>
      <c r="D2" s="321" t="str">
        <f>'R&amp;P 25'!D7</f>
        <v>As at 31.03.2026</v>
      </c>
      <c r="E2" s="321" t="str">
        <f>'R&amp;P 25'!E7</f>
        <v>As at 31.03.2025</v>
      </c>
      <c r="F2" s="543" t="s">
        <v>1070</v>
      </c>
    </row>
    <row r="3" spans="1:12" ht="14.4">
      <c r="A3" s="252" t="s">
        <v>608</v>
      </c>
      <c r="B3" s="87"/>
      <c r="C3" s="8"/>
      <c r="D3" s="8"/>
      <c r="E3" s="8"/>
      <c r="F3" s="544"/>
    </row>
    <row r="4" spans="1:12" ht="14.4">
      <c r="A4" s="771" t="s">
        <v>727</v>
      </c>
      <c r="B4" s="772"/>
      <c r="C4" s="104"/>
      <c r="D4" s="323"/>
      <c r="E4" s="323"/>
      <c r="F4" s="544"/>
    </row>
    <row r="5" spans="1:12" ht="14.4">
      <c r="A5" s="252" t="str">
        <f>'R &amp; P sub Schedule.'!A6</f>
        <v>RP-1.01</v>
      </c>
      <c r="B5" s="252" t="s">
        <v>980</v>
      </c>
      <c r="C5" s="8"/>
      <c r="D5" s="124">
        <f>'R &amp; P sub Schedule.'!D9</f>
        <v>0</v>
      </c>
      <c r="E5" s="124">
        <f>'R &amp; P sub Schedule.'!E9</f>
        <v>0</v>
      </c>
      <c r="F5" s="544">
        <v>1300</v>
      </c>
    </row>
    <row r="6" spans="1:12" ht="14.4">
      <c r="A6" s="157"/>
      <c r="B6" s="157" t="s">
        <v>79</v>
      </c>
      <c r="C6" s="8"/>
      <c r="D6" s="323"/>
      <c r="E6" s="323"/>
      <c r="F6" s="544"/>
    </row>
    <row r="7" spans="1:12" ht="14.4">
      <c r="A7" s="252" t="str">
        <f>'R &amp; P sub Schedule.'!A11</f>
        <v>RP-1.02</v>
      </c>
      <c r="B7" s="105" t="s">
        <v>80</v>
      </c>
      <c r="C7" s="209"/>
      <c r="D7" s="124">
        <f>'R &amp; P sub Schedule.'!D15</f>
        <v>0</v>
      </c>
      <c r="E7" s="124">
        <f>'R &amp; P sub Schedule.'!E15</f>
        <v>0</v>
      </c>
      <c r="F7" s="544">
        <v>1000</v>
      </c>
    </row>
    <row r="8" spans="1:12" ht="14.4">
      <c r="A8" s="252" t="str">
        <f>'R &amp; P sub Schedule.'!A16</f>
        <v>RP-1.03</v>
      </c>
      <c r="B8" s="105" t="s">
        <v>82</v>
      </c>
      <c r="C8" s="210"/>
      <c r="D8" s="124">
        <f>'R &amp; P sub Schedule.'!D20</f>
        <v>0</v>
      </c>
      <c r="E8" s="124">
        <f>'R &amp; P sub Schedule.'!E20</f>
        <v>0</v>
      </c>
      <c r="F8" s="544">
        <v>1100</v>
      </c>
    </row>
    <row r="9" spans="1:12" ht="14.4">
      <c r="A9" s="252" t="str">
        <f>'R &amp; P sub Schedule.'!A21</f>
        <v>RP-1.04</v>
      </c>
      <c r="B9" s="406" t="s">
        <v>1752</v>
      </c>
      <c r="C9" s="210"/>
      <c r="D9" s="124">
        <f>'R &amp; P sub Schedule.'!D24</f>
        <v>0</v>
      </c>
      <c r="E9" s="124">
        <f>'R &amp; P sub Schedule.'!E24</f>
        <v>0</v>
      </c>
      <c r="F9" s="544"/>
    </row>
    <row r="10" spans="1:12" ht="14.4">
      <c r="A10" s="252" t="str">
        <f>'R &amp; P sub Schedule.'!A25</f>
        <v>RP1.05</v>
      </c>
      <c r="B10" s="105" t="s">
        <v>84</v>
      </c>
      <c r="C10" s="210"/>
      <c r="D10" s="124">
        <f>'R &amp; P sub Schedule.'!D28</f>
        <v>0</v>
      </c>
      <c r="E10" s="124">
        <f>'R &amp; P sub Schedule.'!E28</f>
        <v>0</v>
      </c>
      <c r="F10" s="544"/>
    </row>
    <row r="11" spans="1:12" ht="15" thickBot="1">
      <c r="A11" s="325"/>
      <c r="B11" s="213" t="s">
        <v>20</v>
      </c>
      <c r="C11" s="214"/>
      <c r="D11" s="215">
        <f>SUM(D5:D10)</f>
        <v>0</v>
      </c>
      <c r="E11" s="215">
        <f>SUM(E5:E10)</f>
        <v>0</v>
      </c>
      <c r="F11" s="544"/>
    </row>
    <row r="12" spans="1:12" ht="15" thickTop="1">
      <c r="A12" s="154" t="s">
        <v>609</v>
      </c>
      <c r="B12" s="204"/>
      <c r="C12" s="204"/>
      <c r="D12" s="87"/>
      <c r="E12" s="87"/>
      <c r="F12" s="544"/>
    </row>
    <row r="13" spans="1:12" ht="14.4">
      <c r="A13" s="154" t="s">
        <v>730</v>
      </c>
      <c r="B13" s="85"/>
      <c r="C13" s="85"/>
      <c r="D13" s="195">
        <f>'R &amp; P sub Schedule.'!D54</f>
        <v>0</v>
      </c>
      <c r="E13" s="195">
        <f>'R &amp; P sub Schedule.'!E54</f>
        <v>0</v>
      </c>
      <c r="F13" s="544">
        <v>2300</v>
      </c>
    </row>
    <row r="14" spans="1:12" ht="15" thickBot="1">
      <c r="A14" s="236"/>
      <c r="B14" s="213" t="s">
        <v>20</v>
      </c>
      <c r="C14" s="214"/>
      <c r="D14" s="215">
        <f>SUM(D13:D13)</f>
        <v>0</v>
      </c>
      <c r="E14" s="215">
        <f>SUM(E13:E13)</f>
        <v>0</v>
      </c>
      <c r="F14" s="544"/>
      <c r="H14" s="146"/>
      <c r="I14" s="202"/>
      <c r="J14" s="202"/>
      <c r="K14" s="1"/>
      <c r="L14" s="1"/>
    </row>
    <row r="15" spans="1:12" ht="15" thickTop="1">
      <c r="A15" s="154" t="s">
        <v>710</v>
      </c>
      <c r="B15" s="239"/>
      <c r="C15" s="240" t="s">
        <v>748</v>
      </c>
      <c r="D15" s="205"/>
      <c r="E15" s="205"/>
      <c r="F15" s="544"/>
      <c r="H15" s="202"/>
      <c r="I15" s="326"/>
      <c r="J15" s="326"/>
      <c r="K15" s="1"/>
      <c r="L15" s="1"/>
    </row>
    <row r="16" spans="1:12" ht="14.4">
      <c r="A16" s="154" t="s">
        <v>1787</v>
      </c>
      <c r="B16" s="8"/>
      <c r="C16" s="85"/>
      <c r="D16" s="205"/>
      <c r="E16" s="205"/>
      <c r="F16" s="544"/>
      <c r="H16" s="202"/>
      <c r="I16" s="326"/>
      <c r="J16" s="326"/>
      <c r="K16" s="1"/>
      <c r="L16" s="1"/>
    </row>
    <row r="17" spans="1:12" ht="14.4">
      <c r="A17" s="252" t="str">
        <f>'R &amp; P sub Schedule.'!A57</f>
        <v>RP-3.01</v>
      </c>
      <c r="B17" s="327" t="s">
        <v>795</v>
      </c>
      <c r="C17" s="8"/>
      <c r="D17" s="323"/>
      <c r="E17" s="323"/>
      <c r="F17" s="544">
        <v>2000</v>
      </c>
      <c r="H17" s="202"/>
      <c r="I17" s="326"/>
      <c r="J17" s="326"/>
      <c r="K17" s="1"/>
      <c r="L17" s="1"/>
    </row>
    <row r="18" spans="1:12" ht="14.4">
      <c r="A18" s="252" t="str">
        <f>'R &amp; P sub Schedule.'!A58</f>
        <v>RP-3.02</v>
      </c>
      <c r="B18" s="328" t="s">
        <v>796</v>
      </c>
      <c r="C18" s="8"/>
      <c r="D18" s="197">
        <f>'R &amp; P sub Schedule.'!D62</f>
        <v>0</v>
      </c>
      <c r="E18" s="197">
        <f>'R &amp; P sub Schedule.'!E62</f>
        <v>0</v>
      </c>
      <c r="F18" s="544">
        <v>2100</v>
      </c>
      <c r="H18" s="202"/>
      <c r="I18" s="326"/>
      <c r="J18" s="326"/>
      <c r="K18" s="1"/>
      <c r="L18" s="1"/>
    </row>
    <row r="19" spans="1:12" ht="14.4">
      <c r="A19" s="252" t="str">
        <f>'R &amp; P sub Schedule.'!A63</f>
        <v>RP-3.10</v>
      </c>
      <c r="B19" s="328" t="s">
        <v>800</v>
      </c>
      <c r="C19" s="8"/>
      <c r="D19" s="197">
        <f>'R &amp; P sub Schedule.'!D63</f>
        <v>0</v>
      </c>
      <c r="E19" s="197">
        <f>'R &amp; P sub Schedule.'!E63</f>
        <v>0</v>
      </c>
      <c r="F19" s="544">
        <v>2110</v>
      </c>
      <c r="H19" s="202"/>
      <c r="I19" s="326"/>
      <c r="J19" s="326"/>
      <c r="K19" s="1"/>
      <c r="L19" s="1"/>
    </row>
    <row r="20" spans="1:12" ht="14.4">
      <c r="A20" s="252" t="str">
        <f>'R &amp; P sub Schedule.'!A64</f>
        <v>RP-3.11</v>
      </c>
      <c r="B20" s="328" t="s">
        <v>801</v>
      </c>
      <c r="C20" s="8"/>
      <c r="D20" s="197">
        <f>'R &amp; P sub Schedule.'!D72</f>
        <v>0</v>
      </c>
      <c r="E20" s="197">
        <f>'R &amp; P sub Schedule.'!E72</f>
        <v>0</v>
      </c>
      <c r="F20" s="544">
        <v>2120</v>
      </c>
      <c r="H20" s="202"/>
      <c r="I20" s="326"/>
      <c r="J20" s="326"/>
      <c r="K20" s="1"/>
      <c r="L20" s="1"/>
    </row>
    <row r="21" spans="1:12">
      <c r="A21" s="252" t="str">
        <f>'R &amp; P sub Schedule.'!A73</f>
        <v>RP-3.30</v>
      </c>
      <c r="B21" s="328" t="s">
        <v>807</v>
      </c>
      <c r="C21" s="8"/>
      <c r="D21" s="197">
        <f>'R &amp; P sub Schedule.'!D79</f>
        <v>0</v>
      </c>
      <c r="E21" s="197">
        <f>'R &amp; P sub Schedule.'!E79</f>
        <v>0</v>
      </c>
      <c r="F21" s="544">
        <v>2160</v>
      </c>
      <c r="H21" s="202"/>
      <c r="I21" s="326"/>
      <c r="J21" s="326"/>
      <c r="K21" s="1"/>
      <c r="L21" s="1"/>
    </row>
    <row r="22" spans="1:12">
      <c r="A22" s="252" t="str">
        <f>'R &amp; P sub Schedule.'!A80</f>
        <v>RP-3.50</v>
      </c>
      <c r="B22" s="328" t="s">
        <v>812</v>
      </c>
      <c r="C22" s="8"/>
      <c r="D22" s="197">
        <f>'R &amp; P sub Schedule.'!D83</f>
        <v>0</v>
      </c>
      <c r="E22" s="197">
        <f>'R &amp; P sub Schedule.'!E83</f>
        <v>0</v>
      </c>
      <c r="F22" s="544">
        <v>2170</v>
      </c>
      <c r="H22" s="202"/>
      <c r="I22" s="326"/>
      <c r="J22" s="326"/>
      <c r="K22" s="1"/>
      <c r="L22" s="1"/>
    </row>
    <row r="23" spans="1:12">
      <c r="A23" s="252" t="str">
        <f>'R &amp; P sub Schedule.'!A84</f>
        <v>RP-3.60</v>
      </c>
      <c r="B23" s="328" t="s">
        <v>815</v>
      </c>
      <c r="C23" s="8"/>
      <c r="D23" s="197">
        <f>'R &amp; P sub Schedule.'!D95</f>
        <v>0</v>
      </c>
      <c r="E23" s="197">
        <f>'R &amp; P sub Schedule.'!E95</f>
        <v>0</v>
      </c>
      <c r="F23" s="544">
        <v>2180</v>
      </c>
      <c r="H23" s="202"/>
      <c r="I23" s="326"/>
      <c r="J23" s="326"/>
      <c r="K23" s="1"/>
      <c r="L23" s="1"/>
    </row>
    <row r="24" spans="1:12" ht="14.5">
      <c r="A24" s="252" t="str">
        <f>'R &amp; P sub Schedule.'!A96</f>
        <v>RP-3.80</v>
      </c>
      <c r="B24" s="329" t="s">
        <v>824</v>
      </c>
      <c r="C24" s="8"/>
      <c r="D24" s="197">
        <f>'R &amp; P sub Schedule.'!D102</f>
        <v>0</v>
      </c>
      <c r="E24" s="197">
        <f>'R &amp; P sub Schedule.'!E102</f>
        <v>0</v>
      </c>
      <c r="F24" s="544">
        <v>2210</v>
      </c>
      <c r="H24" s="202"/>
      <c r="I24" s="326"/>
      <c r="J24" s="326"/>
      <c r="K24" s="1"/>
      <c r="L24" s="1"/>
    </row>
    <row r="25" spans="1:12" ht="14.5">
      <c r="A25" s="252" t="str">
        <f>'R &amp; P sub Schedule.'!A103</f>
        <v>RP-3.90</v>
      </c>
      <c r="B25" s="329" t="s">
        <v>830</v>
      </c>
      <c r="C25" s="8"/>
      <c r="D25" s="197">
        <f>'R &amp; P sub Schedule.'!D107</f>
        <v>0</v>
      </c>
      <c r="E25" s="197">
        <f>'R &amp; P sub Schedule.'!E107</f>
        <v>0</v>
      </c>
      <c r="F25" s="544">
        <v>2230</v>
      </c>
      <c r="H25" s="202"/>
      <c r="I25" s="326"/>
      <c r="J25" s="326"/>
      <c r="K25" s="1"/>
      <c r="L25" s="1"/>
    </row>
    <row r="26" spans="1:12" ht="14.5" thickBot="1">
      <c r="A26" s="236"/>
      <c r="B26" s="213" t="s">
        <v>20</v>
      </c>
      <c r="C26" s="214"/>
      <c r="D26" s="215">
        <f>SUM(D18:D25)</f>
        <v>0</v>
      </c>
      <c r="E26" s="215">
        <f>SUM(E18:E25)</f>
        <v>0</v>
      </c>
      <c r="F26" s="544"/>
      <c r="H26" s="202"/>
      <c r="I26" s="326"/>
      <c r="J26" s="326"/>
      <c r="K26" s="1"/>
      <c r="L26" s="1"/>
    </row>
    <row r="27" spans="1:12" ht="14.5" thickTop="1">
      <c r="A27" s="154" t="s">
        <v>610</v>
      </c>
      <c r="B27" s="8"/>
      <c r="C27" s="8"/>
      <c r="D27" s="87"/>
      <c r="E27" s="87"/>
      <c r="F27" s="544"/>
      <c r="H27" s="202"/>
      <c r="I27" s="326"/>
      <c r="J27" s="326"/>
      <c r="K27" s="1"/>
      <c r="L27" s="1"/>
    </row>
    <row r="28" spans="1:12">
      <c r="A28" s="154"/>
      <c r="B28" s="154" t="s">
        <v>87</v>
      </c>
      <c r="C28" s="8"/>
      <c r="D28" s="87"/>
      <c r="E28" s="87"/>
      <c r="F28" s="544"/>
      <c r="H28" s="202"/>
      <c r="I28" s="326"/>
      <c r="J28" s="326"/>
      <c r="K28" s="1"/>
      <c r="L28" s="1"/>
    </row>
    <row r="29" spans="1:12">
      <c r="A29" s="252" t="str">
        <f>'R &amp; P sub Schedule.'!A111</f>
        <v>RP-4.01</v>
      </c>
      <c r="B29" s="330" t="s">
        <v>453</v>
      </c>
      <c r="C29" s="107" t="s">
        <v>711</v>
      </c>
      <c r="D29" s="87">
        <f>'R &amp; P sub Schedule.'!D115</f>
        <v>0</v>
      </c>
      <c r="E29" s="87">
        <f>'R &amp; P sub Schedule.'!E115</f>
        <v>0</v>
      </c>
      <c r="F29" s="544"/>
      <c r="H29" s="202"/>
      <c r="I29" s="110"/>
      <c r="J29" s="11"/>
      <c r="K29" s="241"/>
      <c r="L29" s="241"/>
    </row>
    <row r="30" spans="1:12">
      <c r="A30" s="252" t="str">
        <f>'R &amp; P sub Schedule.'!A116</f>
        <v>RP-4.10</v>
      </c>
      <c r="B30" s="330" t="s">
        <v>452</v>
      </c>
      <c r="C30" s="107" t="s">
        <v>712</v>
      </c>
      <c r="D30" s="87">
        <f>'R &amp; P sub Schedule.'!D120</f>
        <v>0</v>
      </c>
      <c r="E30" s="87">
        <f>'R &amp; P sub Schedule.'!E120</f>
        <v>0</v>
      </c>
      <c r="F30" s="544">
        <v>2600</v>
      </c>
    </row>
    <row r="31" spans="1:12">
      <c r="A31" s="252" t="str">
        <f>'R &amp; P sub Schedule.'!A121</f>
        <v>RP-4.20</v>
      </c>
      <c r="B31" s="330" t="s">
        <v>199</v>
      </c>
      <c r="C31" s="107" t="s">
        <v>713</v>
      </c>
      <c r="D31" s="87">
        <f>'R &amp; P sub Schedule.'!D125</f>
        <v>0</v>
      </c>
      <c r="E31" s="87">
        <f>'R &amp; P sub Schedule.'!E125</f>
        <v>0</v>
      </c>
      <c r="F31" s="544">
        <v>2700</v>
      </c>
    </row>
    <row r="32" spans="1:12">
      <c r="A32" s="252" t="str">
        <f>'R &amp; P sub Schedule.'!A126</f>
        <v>RP-4.30</v>
      </c>
      <c r="B32" s="211" t="s">
        <v>28</v>
      </c>
      <c r="C32" s="107" t="s">
        <v>714</v>
      </c>
      <c r="D32" s="87">
        <f>'R &amp; P sub Schedule.'!D130</f>
        <v>0</v>
      </c>
      <c r="E32" s="87">
        <f>'R &amp; P sub Schedule.'!E130</f>
        <v>0</v>
      </c>
      <c r="F32" s="544"/>
    </row>
    <row r="33" spans="1:6" ht="14.5" thickBot="1">
      <c r="A33" s="236"/>
      <c r="B33" s="213" t="s">
        <v>20</v>
      </c>
      <c r="C33" s="331"/>
      <c r="D33" s="216">
        <f>SUM(D29:D32)</f>
        <v>0</v>
      </c>
      <c r="E33" s="216">
        <f>SUM(E29:E32)</f>
        <v>0</v>
      </c>
      <c r="F33" s="544"/>
    </row>
    <row r="34" spans="1:6" ht="14.5" thickTop="1">
      <c r="A34" s="154" t="s">
        <v>611</v>
      </c>
      <c r="B34" s="8"/>
      <c r="C34" s="8"/>
      <c r="D34" s="87"/>
      <c r="E34" s="87"/>
      <c r="F34" s="545"/>
    </row>
    <row r="35" spans="1:6">
      <c r="A35" s="154" t="str">
        <f>'R &amp; P sub Schedule.'!A133</f>
        <v>RP-5.01</v>
      </c>
      <c r="B35" s="154" t="s">
        <v>357</v>
      </c>
      <c r="C35" s="204"/>
      <c r="D35" s="87">
        <f>'R &amp; P sub Schedule.'!D140</f>
        <v>0</v>
      </c>
      <c r="E35" s="87">
        <f>'R &amp; P sub Schedule.'!E140</f>
        <v>0</v>
      </c>
      <c r="F35" s="544">
        <v>2220</v>
      </c>
    </row>
    <row r="36" spans="1:6" ht="14.5" thickBot="1">
      <c r="A36" s="236"/>
      <c r="B36" s="213" t="s">
        <v>355</v>
      </c>
      <c r="C36" s="214"/>
      <c r="D36" s="216">
        <f>SUM(D35)</f>
        <v>0</v>
      </c>
      <c r="E36" s="216">
        <f>SUM(E35)</f>
        <v>0</v>
      </c>
      <c r="F36" s="544"/>
    </row>
    <row r="37" spans="1:6" ht="14.5" thickTop="1">
      <c r="A37" s="154" t="s">
        <v>612</v>
      </c>
      <c r="B37" s="8"/>
      <c r="C37" s="240" t="s">
        <v>749</v>
      </c>
      <c r="D37" s="87"/>
      <c r="E37" s="87"/>
      <c r="F37" s="544"/>
    </row>
    <row r="38" spans="1:6">
      <c r="A38" s="154"/>
      <c r="B38" s="154" t="s">
        <v>27</v>
      </c>
      <c r="C38" s="8"/>
      <c r="D38" s="323"/>
      <c r="E38" s="323"/>
      <c r="F38" s="544">
        <v>2900</v>
      </c>
    </row>
    <row r="39" spans="1:6">
      <c r="A39" s="154" t="str">
        <f>'R &amp; P sub Schedule.'!A143</f>
        <v>RP-6.01</v>
      </c>
      <c r="B39" s="334" t="s">
        <v>842</v>
      </c>
      <c r="C39" s="204"/>
      <c r="D39" s="205">
        <f>'R &amp; P sub Schedule.'!D146</f>
        <v>0</v>
      </c>
      <c r="E39" s="205">
        <f>'R &amp; P sub Schedule.'!E146</f>
        <v>0</v>
      </c>
      <c r="F39" s="544">
        <v>2910</v>
      </c>
    </row>
    <row r="40" spans="1:6">
      <c r="A40" s="154" t="str">
        <f>'R &amp; P sub Schedule.'!A147</f>
        <v>RP-6.10</v>
      </c>
      <c r="B40" s="335" t="s">
        <v>845</v>
      </c>
      <c r="C40" s="204"/>
      <c r="D40" s="205">
        <f>'R &amp; P sub Schedule.'!D151</f>
        <v>0</v>
      </c>
      <c r="E40" s="205">
        <f>'R &amp; P sub Schedule.'!E151</f>
        <v>0</v>
      </c>
      <c r="F40" s="544">
        <v>2920</v>
      </c>
    </row>
    <row r="41" spans="1:6" ht="14.5" thickBot="1">
      <c r="A41" s="236"/>
      <c r="B41" s="213" t="s">
        <v>20</v>
      </c>
      <c r="C41" s="214"/>
      <c r="D41" s="216">
        <f>SUM(D39:D40)</f>
        <v>0</v>
      </c>
      <c r="E41" s="216">
        <f>SUM(E39:E40)</f>
        <v>0</v>
      </c>
      <c r="F41" s="544"/>
    </row>
    <row r="42" spans="1:6" ht="14.5" thickTop="1">
      <c r="A42" s="154" t="s">
        <v>613</v>
      </c>
      <c r="B42" s="204"/>
      <c r="C42" s="204"/>
      <c r="D42" s="87"/>
      <c r="E42" s="87"/>
      <c r="F42" s="544"/>
    </row>
    <row r="43" spans="1:6">
      <c r="A43" s="154" t="str">
        <f>'R &amp; P sub Schedule.'!A154</f>
        <v>RP-7.01</v>
      </c>
      <c r="B43" s="154" t="s">
        <v>360</v>
      </c>
      <c r="C43" s="204"/>
      <c r="D43" s="195">
        <f>'R &amp; P sub Schedule.'!D158</f>
        <v>0</v>
      </c>
      <c r="E43" s="195">
        <f>'R &amp; P sub Schedule.'!E158</f>
        <v>0</v>
      </c>
      <c r="F43" s="544">
        <v>2450</v>
      </c>
    </row>
    <row r="44" spans="1:6" ht="14.5" thickBot="1">
      <c r="A44" s="236"/>
      <c r="B44" s="213" t="s">
        <v>20</v>
      </c>
      <c r="C44" s="214"/>
      <c r="D44" s="215">
        <f>SUM(D43:D43)</f>
        <v>0</v>
      </c>
      <c r="E44" s="215">
        <f>SUM(E43:E43)</f>
        <v>0</v>
      </c>
      <c r="F44" s="544"/>
    </row>
    <row r="45" spans="1:6" ht="14.5" thickTop="1">
      <c r="A45" s="154" t="s">
        <v>614</v>
      </c>
      <c r="B45" s="204"/>
      <c r="C45" s="204"/>
      <c r="D45" s="87"/>
      <c r="E45" s="87"/>
      <c r="F45" s="544"/>
    </row>
    <row r="46" spans="1:6">
      <c r="A46" s="154" t="str">
        <f>'R &amp; P sub Schedule.'!A160</f>
        <v>RP-8.01</v>
      </c>
      <c r="B46" s="154" t="s">
        <v>425</v>
      </c>
      <c r="C46" s="107" t="s">
        <v>595</v>
      </c>
      <c r="D46" s="87"/>
      <c r="E46" s="87"/>
      <c r="F46" s="544"/>
    </row>
    <row r="47" spans="1:6">
      <c r="A47" s="154" t="str">
        <f>'R &amp; P sub Schedule.'!A161</f>
        <v>RP-8.02</v>
      </c>
      <c r="B47" s="85" t="s">
        <v>1015</v>
      </c>
      <c r="C47" s="204"/>
      <c r="D47" s="87">
        <f>'R &amp; P sub Schedule.'!D166</f>
        <v>0</v>
      </c>
      <c r="E47" s="87">
        <f>'R &amp; P sub Schedule.'!E166</f>
        <v>0</v>
      </c>
      <c r="F47" s="544">
        <v>2400</v>
      </c>
    </row>
    <row r="48" spans="1:6">
      <c r="A48" s="154" t="str">
        <f>'R &amp; P sub Schedule.'!A167</f>
        <v>RP-8.10</v>
      </c>
      <c r="B48" s="85" t="s">
        <v>746</v>
      </c>
      <c r="C48" s="107" t="s">
        <v>743</v>
      </c>
      <c r="D48" s="87">
        <f>'R &amp; P sub Schedule.'!D171</f>
        <v>0</v>
      </c>
      <c r="E48" s="87">
        <f>'R &amp; P sub Schedule.'!E171</f>
        <v>0</v>
      </c>
      <c r="F48" s="544"/>
    </row>
    <row r="49" spans="1:6" ht="14.5" thickBot="1">
      <c r="A49" s="325"/>
      <c r="B49" s="213" t="s">
        <v>20</v>
      </c>
      <c r="C49" s="214"/>
      <c r="D49" s="215">
        <f>SUM(D47:D48)</f>
        <v>0</v>
      </c>
      <c r="E49" s="215">
        <f>SUM(E47:E48)</f>
        <v>0</v>
      </c>
      <c r="F49" s="544"/>
    </row>
    <row r="50" spans="1:6" ht="14.5" thickTop="1">
      <c r="A50" s="154" t="s">
        <v>615</v>
      </c>
      <c r="B50" s="87"/>
      <c r="C50" s="8"/>
      <c r="D50" s="87"/>
      <c r="E50" s="87"/>
      <c r="F50" s="544"/>
    </row>
    <row r="51" spans="1:6">
      <c r="A51" s="154"/>
      <c r="B51" s="154" t="s">
        <v>29</v>
      </c>
      <c r="C51" s="106"/>
      <c r="D51" s="323"/>
      <c r="E51" s="323"/>
      <c r="F51" s="544"/>
    </row>
    <row r="52" spans="1:6">
      <c r="A52" s="154" t="str">
        <f>'R &amp; P sub Schedule.'!A175</f>
        <v>RP-9.01</v>
      </c>
      <c r="B52" s="330" t="s">
        <v>37</v>
      </c>
      <c r="C52" s="204"/>
      <c r="D52" s="336">
        <f>'R &amp; P sub Schedule.'!D176</f>
        <v>0</v>
      </c>
      <c r="E52" s="336">
        <f>'R &amp; P sub Schedule.'!E176</f>
        <v>0</v>
      </c>
      <c r="F52" s="544">
        <v>3000</v>
      </c>
    </row>
    <row r="53" spans="1:6">
      <c r="A53" s="154" t="str">
        <f>'R &amp; P sub Schedule.'!A177</f>
        <v>RP-9.05</v>
      </c>
      <c r="B53" s="106" t="s">
        <v>378</v>
      </c>
      <c r="C53" s="204"/>
      <c r="D53" s="336">
        <f>'R &amp; P sub Schedule.'!D181</f>
        <v>0</v>
      </c>
      <c r="E53" s="336">
        <f>'R &amp; P sub Schedule.'!E181</f>
        <v>0</v>
      </c>
      <c r="F53" s="544">
        <v>3100</v>
      </c>
    </row>
    <row r="54" spans="1:6">
      <c r="A54" s="154" t="str">
        <f>'R &amp; P sub Schedule.'!A182</f>
        <v>RP-9.10</v>
      </c>
      <c r="B54" s="330" t="s">
        <v>702</v>
      </c>
      <c r="C54" s="204"/>
      <c r="D54" s="336">
        <f>'R &amp; P sub Schedule.'!D190</f>
        <v>0</v>
      </c>
      <c r="E54" s="336">
        <f>'R &amp; P sub Schedule.'!E190</f>
        <v>0</v>
      </c>
      <c r="F54" s="544">
        <v>3200</v>
      </c>
    </row>
    <row r="55" spans="1:6">
      <c r="A55" s="154" t="str">
        <f>'R &amp; P sub Schedule.'!A191</f>
        <v>RP-9.20</v>
      </c>
      <c r="B55" s="85" t="s">
        <v>699</v>
      </c>
      <c r="C55" s="204"/>
      <c r="D55" s="336">
        <f>'R &amp; P sub Schedule.'!D194</f>
        <v>0</v>
      </c>
      <c r="E55" s="336">
        <f>'R &amp; P sub Schedule.'!E194</f>
        <v>0</v>
      </c>
      <c r="F55" s="544"/>
    </row>
    <row r="56" spans="1:6">
      <c r="A56" s="154" t="str">
        <f>'R &amp; P sub Schedule.'!A195</f>
        <v>RP-9.30</v>
      </c>
      <c r="B56" s="330" t="s">
        <v>379</v>
      </c>
      <c r="C56" s="204"/>
      <c r="D56" s="336">
        <f>'R &amp; P sub Schedule.'!D200</f>
        <v>0</v>
      </c>
      <c r="E56" s="336">
        <f>'R &amp; P sub Schedule.'!E200</f>
        <v>0</v>
      </c>
      <c r="F56" s="544">
        <v>3300</v>
      </c>
    </row>
    <row r="57" spans="1:6">
      <c r="A57" s="154" t="str">
        <f>'R &amp; P sub Schedule.'!A201</f>
        <v>RP-9.40</v>
      </c>
      <c r="B57" s="330" t="s">
        <v>380</v>
      </c>
      <c r="C57" s="204"/>
      <c r="D57" s="336">
        <f>'R &amp; P sub Schedule.'!D205</f>
        <v>0</v>
      </c>
      <c r="E57" s="336">
        <f>'R &amp; P sub Schedule.'!E205</f>
        <v>0</v>
      </c>
      <c r="F57" s="544">
        <v>3350</v>
      </c>
    </row>
    <row r="58" spans="1:6">
      <c r="A58" s="154" t="str">
        <f>'R &amp; P sub Schedule.'!A206</f>
        <v>RP-9.50</v>
      </c>
      <c r="B58" s="330" t="s">
        <v>851</v>
      </c>
      <c r="C58" s="204"/>
      <c r="D58" s="336">
        <f>'R &amp; P sub Schedule.'!D208</f>
        <v>0</v>
      </c>
      <c r="E58" s="336">
        <f>'R &amp; P sub Schedule.'!E208</f>
        <v>0</v>
      </c>
      <c r="F58" s="544">
        <v>3400</v>
      </c>
    </row>
    <row r="59" spans="1:6">
      <c r="A59" s="154" t="str">
        <f>'R &amp; P sub Schedule.'!A209</f>
        <v>RP-9.60</v>
      </c>
      <c r="B59" s="330" t="s">
        <v>34</v>
      </c>
      <c r="C59" s="204"/>
      <c r="D59" s="336">
        <f>'R &amp; P sub Schedule.'!D211</f>
        <v>0</v>
      </c>
      <c r="E59" s="336">
        <f>'R &amp; P sub Schedule.'!E211</f>
        <v>0</v>
      </c>
      <c r="F59" s="544">
        <v>3500</v>
      </c>
    </row>
    <row r="60" spans="1:6">
      <c r="A60" s="154" t="str">
        <f>'R &amp; P sub Schedule.'!A212</f>
        <v>RP-9.70</v>
      </c>
      <c r="B60" s="330" t="s">
        <v>381</v>
      </c>
      <c r="C60" s="204"/>
      <c r="D60" s="336">
        <f>'R &amp; P sub Schedule.'!D214</f>
        <v>0</v>
      </c>
      <c r="E60" s="336">
        <f>'R &amp; P sub Schedule.'!E214</f>
        <v>0</v>
      </c>
      <c r="F60" s="544">
        <v>3650</v>
      </c>
    </row>
    <row r="61" spans="1:6">
      <c r="A61" s="154" t="str">
        <f>'R &amp; P sub Schedule.'!A215</f>
        <v>RP-9.80</v>
      </c>
      <c r="B61" s="330" t="s">
        <v>39</v>
      </c>
      <c r="C61" s="204"/>
      <c r="D61" s="336">
        <f>'R &amp; P sub Schedule.'!D222</f>
        <v>0</v>
      </c>
      <c r="E61" s="336">
        <f>'R &amp; P sub Schedule.'!E222</f>
        <v>0</v>
      </c>
      <c r="F61" s="544">
        <v>3700</v>
      </c>
    </row>
    <row r="62" spans="1:6" ht="14.5" thickBot="1">
      <c r="A62" s="236"/>
      <c r="B62" s="213" t="s">
        <v>20</v>
      </c>
      <c r="C62" s="214"/>
      <c r="D62" s="215">
        <f>SUM(D52:D61)</f>
        <v>0</v>
      </c>
      <c r="E62" s="215">
        <f>SUM(E52:E61)</f>
        <v>0</v>
      </c>
      <c r="F62" s="544"/>
    </row>
    <row r="63" spans="1:6" ht="14.5" thickTop="1">
      <c r="A63" s="154" t="s">
        <v>616</v>
      </c>
      <c r="B63" s="287"/>
      <c r="C63" s="107"/>
      <c r="D63" s="198"/>
      <c r="E63" s="198"/>
      <c r="F63" s="544"/>
    </row>
    <row r="64" spans="1:6">
      <c r="A64" s="253" t="s">
        <v>460</v>
      </c>
      <c r="B64" s="287"/>
      <c r="C64" s="107"/>
      <c r="D64" s="323"/>
      <c r="E64" s="323"/>
      <c r="F64" s="544"/>
    </row>
    <row r="65" spans="1:6" ht="14.5">
      <c r="A65" s="154" t="str">
        <f>'R &amp; P sub Schedule.'!A225</f>
        <v>RP-10.01</v>
      </c>
      <c r="B65" s="329" t="s">
        <v>459</v>
      </c>
      <c r="C65" s="107"/>
      <c r="D65" s="198">
        <f>'R &amp; P sub Schedule.'!D244</f>
        <v>0</v>
      </c>
      <c r="E65" s="198">
        <f>'R &amp; P sub Schedule.'!E244</f>
        <v>0</v>
      </c>
      <c r="F65" s="544">
        <v>2800</v>
      </c>
    </row>
    <row r="66" spans="1:6" ht="14.5" thickBot="1">
      <c r="A66" s="337"/>
      <c r="B66" s="217" t="s">
        <v>20</v>
      </c>
      <c r="C66" s="217"/>
      <c r="D66" s="218">
        <f>SUM(D65)</f>
        <v>0</v>
      </c>
      <c r="E66" s="218">
        <f>SUM(E65)</f>
        <v>0</v>
      </c>
      <c r="F66" s="544"/>
    </row>
    <row r="67" spans="1:6" ht="14.5" thickTop="1">
      <c r="A67" s="157" t="s">
        <v>41</v>
      </c>
      <c r="B67" s="208"/>
      <c r="C67" s="8"/>
      <c r="D67" s="323"/>
      <c r="E67" s="323"/>
      <c r="F67" s="544"/>
    </row>
    <row r="68" spans="1:6">
      <c r="A68" s="154" t="s">
        <v>617</v>
      </c>
      <c r="B68" s="8"/>
      <c r="C68" s="8"/>
      <c r="D68" s="323"/>
      <c r="E68" s="323"/>
      <c r="F68" s="544"/>
    </row>
    <row r="69" spans="1:6">
      <c r="A69" s="154" t="s">
        <v>715</v>
      </c>
      <c r="B69" s="338"/>
      <c r="C69" s="107" t="s">
        <v>750</v>
      </c>
      <c r="D69" s="199">
        <f>'R &amp; P sub Schedule.'!D252</f>
        <v>0</v>
      </c>
      <c r="E69" s="199">
        <f>'R &amp; P sub Schedule.'!E252</f>
        <v>0</v>
      </c>
      <c r="F69" s="544"/>
    </row>
    <row r="70" spans="1:6" ht="14.5" thickBot="1">
      <c r="A70" s="325"/>
      <c r="B70" s="213" t="s">
        <v>20</v>
      </c>
      <c r="C70" s="214"/>
      <c r="D70" s="215">
        <f>SUM(D69)</f>
        <v>0</v>
      </c>
      <c r="E70" s="215">
        <f>SUM(E69)</f>
        <v>0</v>
      </c>
      <c r="F70" s="544"/>
    </row>
    <row r="71" spans="1:6" ht="14.5" thickTop="1">
      <c r="A71" s="154" t="s">
        <v>716</v>
      </c>
      <c r="B71" s="287"/>
      <c r="C71" s="8"/>
      <c r="D71" s="200"/>
      <c r="E71" s="200"/>
      <c r="F71" s="544"/>
    </row>
    <row r="72" spans="1:6">
      <c r="A72" s="154" t="s">
        <v>745</v>
      </c>
      <c r="B72" s="105"/>
      <c r="C72" s="107"/>
      <c r="D72" s="200">
        <f>'R &amp; P sub Schedule.'!D261</f>
        <v>0</v>
      </c>
      <c r="E72" s="200">
        <f>'R &amp; P sub Schedule.'!E261</f>
        <v>0</v>
      </c>
      <c r="F72" s="544">
        <v>4230</v>
      </c>
    </row>
    <row r="73" spans="1:6" ht="14.5" thickBot="1">
      <c r="A73" s="230"/>
      <c r="B73" s="213" t="s">
        <v>20</v>
      </c>
      <c r="C73" s="214"/>
      <c r="D73" s="215">
        <f>SUM(D72:D72)</f>
        <v>0</v>
      </c>
      <c r="E73" s="215">
        <f>SUM(E72:E72)</f>
        <v>0</v>
      </c>
      <c r="F73" s="544"/>
    </row>
    <row r="74" spans="1:6" ht="14.5" thickTop="1">
      <c r="A74" s="154" t="s">
        <v>618</v>
      </c>
      <c r="B74" s="87"/>
      <c r="C74" s="8"/>
      <c r="D74" s="87"/>
      <c r="E74" s="87"/>
      <c r="F74" s="544"/>
    </row>
    <row r="75" spans="1:6">
      <c r="A75" s="157" t="str">
        <f>'R &amp; P sub Schedule.'!A263</f>
        <v>RP-13.01</v>
      </c>
      <c r="B75" s="157" t="s">
        <v>580</v>
      </c>
      <c r="C75" s="8"/>
      <c r="D75" s="195">
        <f>'R &amp; P sub Schedule.'!D267</f>
        <v>0</v>
      </c>
      <c r="E75" s="195">
        <f>'R &amp; P sub Schedule.'!E267</f>
        <v>0</v>
      </c>
      <c r="F75" s="544">
        <v>4500</v>
      </c>
    </row>
    <row r="76" spans="1:6" ht="14.5" thickBot="1">
      <c r="A76" s="223"/>
      <c r="B76" s="213" t="s">
        <v>20</v>
      </c>
      <c r="C76" s="214"/>
      <c r="D76" s="215">
        <f>SUM(D75)</f>
        <v>0</v>
      </c>
      <c r="E76" s="215">
        <f>SUM(E75)</f>
        <v>0</v>
      </c>
      <c r="F76" s="544"/>
    </row>
    <row r="77" spans="1:6" ht="14.5" thickTop="1">
      <c r="A77" s="154" t="s">
        <v>619</v>
      </c>
      <c r="B77" s="8"/>
      <c r="C77" s="8"/>
      <c r="D77" s="87"/>
      <c r="E77" s="87"/>
      <c r="F77" s="544"/>
    </row>
    <row r="78" spans="1:6">
      <c r="A78" s="154" t="s">
        <v>717</v>
      </c>
      <c r="B78" s="8"/>
      <c r="C78" s="107" t="s">
        <v>601</v>
      </c>
      <c r="D78" s="87"/>
      <c r="E78" s="87"/>
      <c r="F78" s="544"/>
    </row>
    <row r="79" spans="1:6">
      <c r="A79" s="154" t="str">
        <f>'R &amp; P sub Schedule.'!A270</f>
        <v>RP-14.02</v>
      </c>
      <c r="B79" s="245" t="s">
        <v>5</v>
      </c>
      <c r="C79" s="107" t="s">
        <v>718</v>
      </c>
      <c r="D79" s="195">
        <f>'R &amp; P sub Schedule.'!D282</f>
        <v>0</v>
      </c>
      <c r="E79" s="195">
        <f>'R &amp; P sub Schedule.'!E282</f>
        <v>0</v>
      </c>
      <c r="F79" s="544">
        <v>4550</v>
      </c>
    </row>
    <row r="80" spans="1:6">
      <c r="A80" s="154" t="str">
        <f>'R &amp; P sub Schedule.'!A283</f>
        <v>RP-14.30</v>
      </c>
      <c r="B80" s="105" t="s">
        <v>747</v>
      </c>
      <c r="C80" s="107" t="s">
        <v>719</v>
      </c>
      <c r="D80" s="195">
        <f>'R &amp; P sub Schedule.'!D289</f>
        <v>0</v>
      </c>
      <c r="E80" s="195">
        <f>'R &amp; P sub Schedule.'!E289</f>
        <v>0</v>
      </c>
      <c r="F80" s="544">
        <v>4270</v>
      </c>
    </row>
    <row r="81" spans="1:6">
      <c r="A81" s="154" t="str">
        <f>'R &amp; P sub Schedule.'!A290</f>
        <v>RP-14.40</v>
      </c>
      <c r="B81" s="245" t="s">
        <v>60</v>
      </c>
      <c r="C81" s="107" t="s">
        <v>720</v>
      </c>
      <c r="D81" s="195">
        <f>'R &amp; P sub Schedule.'!D299</f>
        <v>0</v>
      </c>
      <c r="E81" s="195">
        <f>'R &amp; P sub Schedule.'!E299</f>
        <v>0</v>
      </c>
      <c r="F81" s="544">
        <v>4280</v>
      </c>
    </row>
    <row r="82" spans="1:6" ht="14.5" thickBot="1">
      <c r="A82" s="339"/>
      <c r="B82" s="340" t="s">
        <v>20</v>
      </c>
      <c r="C82" s="341"/>
      <c r="D82" s="242">
        <f>SUM(D79:D81)</f>
        <v>0</v>
      </c>
      <c r="E82" s="242">
        <f>SUM(E79:E81)</f>
        <v>0</v>
      </c>
      <c r="F82" s="544"/>
    </row>
    <row r="83" spans="1:6" ht="14.5" thickTop="1">
      <c r="A83" s="154" t="s">
        <v>620</v>
      </c>
      <c r="B83" s="8"/>
      <c r="C83" s="8"/>
      <c r="D83" s="87"/>
      <c r="E83" s="87"/>
      <c r="F83" s="544"/>
    </row>
    <row r="84" spans="1:6">
      <c r="A84" s="154" t="s">
        <v>42</v>
      </c>
      <c r="B84" s="8"/>
      <c r="C84" s="8"/>
      <c r="D84" s="87"/>
      <c r="E84" s="87"/>
      <c r="F84" s="544"/>
    </row>
    <row r="85" spans="1:6">
      <c r="A85" s="154" t="str">
        <f>'R &amp; P sub Schedule.'!A303</f>
        <v>RP-15.01</v>
      </c>
      <c r="B85" s="342" t="s">
        <v>454</v>
      </c>
      <c r="C85" s="107" t="s">
        <v>688</v>
      </c>
      <c r="D85" s="195">
        <f>'R &amp; P sub Schedule.'!D307</f>
        <v>0</v>
      </c>
      <c r="E85" s="195">
        <f>'R &amp; P sub Schedule.'!E307</f>
        <v>0</v>
      </c>
      <c r="F85" s="544"/>
    </row>
    <row r="86" spans="1:6">
      <c r="A86" s="154" t="str">
        <f>'R &amp; P sub Schedule.'!A308</f>
        <v>RP-15.10</v>
      </c>
      <c r="B86" s="105" t="s">
        <v>383</v>
      </c>
      <c r="C86" s="107" t="s">
        <v>722</v>
      </c>
      <c r="D86" s="195">
        <f>'R &amp; P sub Schedule.'!D312</f>
        <v>0</v>
      </c>
      <c r="E86" s="195">
        <f>'R &amp; P sub Schedule.'!E312</f>
        <v>0</v>
      </c>
      <c r="F86" s="544">
        <v>4350</v>
      </c>
    </row>
    <row r="87" spans="1:6">
      <c r="A87" s="154" t="str">
        <f>'R &amp; P sub Schedule.'!A313</f>
        <v>RP-15.20</v>
      </c>
      <c r="B87" s="105" t="s">
        <v>384</v>
      </c>
      <c r="C87" s="107" t="s">
        <v>723</v>
      </c>
      <c r="D87" s="195">
        <f>'R &amp; P sub Schedule.'!D317</f>
        <v>0</v>
      </c>
      <c r="E87" s="195">
        <f>'R &amp; P sub Schedule.'!E317</f>
        <v>0</v>
      </c>
      <c r="F87" s="544">
        <v>4400</v>
      </c>
    </row>
    <row r="88" spans="1:6">
      <c r="A88" s="154" t="str">
        <f>'R &amp; P sub Schedule.'!A318</f>
        <v>RP-15.30</v>
      </c>
      <c r="B88" s="105" t="s">
        <v>28</v>
      </c>
      <c r="C88" s="107" t="s">
        <v>724</v>
      </c>
      <c r="D88" s="195">
        <f>'R &amp; P sub Schedule.'!D322</f>
        <v>0</v>
      </c>
      <c r="E88" s="195">
        <f>'R &amp; P sub Schedule.'!E322</f>
        <v>0</v>
      </c>
      <c r="F88" s="544"/>
    </row>
    <row r="89" spans="1:6" ht="14.5" thickBot="1">
      <c r="A89" s="230"/>
      <c r="B89" s="213" t="s">
        <v>20</v>
      </c>
      <c r="C89" s="331"/>
      <c r="D89" s="215">
        <f>SUM(D85:D88)</f>
        <v>0</v>
      </c>
      <c r="E89" s="215">
        <f>SUM(E85:E88)</f>
        <v>0</v>
      </c>
      <c r="F89" s="544"/>
    </row>
    <row r="90" spans="1:6" ht="14.5" thickTop="1">
      <c r="A90" s="154" t="s">
        <v>621</v>
      </c>
      <c r="B90" s="87"/>
      <c r="C90" s="107" t="s">
        <v>751</v>
      </c>
      <c r="D90" s="205"/>
      <c r="E90" s="205"/>
      <c r="F90" s="544"/>
    </row>
    <row r="91" spans="1:6">
      <c r="A91" s="154" t="str">
        <f>'R &amp; P sub Schedule.'!A325</f>
        <v>RP-16.01</v>
      </c>
      <c r="B91" s="154" t="s">
        <v>582</v>
      </c>
      <c r="C91" s="107"/>
      <c r="D91" s="205"/>
      <c r="E91" s="205"/>
      <c r="F91" s="544">
        <v>4200</v>
      </c>
    </row>
    <row r="92" spans="1:6">
      <c r="A92" s="154" t="str">
        <f>'R &amp; P sub Schedule.'!A326</f>
        <v>RP-16.02</v>
      </c>
      <c r="B92" s="208" t="s">
        <v>864</v>
      </c>
      <c r="C92" s="204"/>
      <c r="D92" s="197">
        <f>'R &amp; P sub Schedule.'!D342</f>
        <v>0</v>
      </c>
      <c r="E92" s="197">
        <f>'R &amp; P sub Schedule.'!E342</f>
        <v>0</v>
      </c>
      <c r="F92" s="544">
        <v>4201</v>
      </c>
    </row>
    <row r="93" spans="1:6">
      <c r="A93" s="154" t="str">
        <f>'R &amp; P sub Schedule.'!A343</f>
        <v>RP-16.30</v>
      </c>
      <c r="B93" s="328" t="s">
        <v>881</v>
      </c>
      <c r="C93" s="204"/>
      <c r="D93" s="197">
        <f>'R &amp; P sub Schedule.'!D352</f>
        <v>0</v>
      </c>
      <c r="E93" s="197">
        <f>'R &amp; P sub Schedule.'!E352</f>
        <v>0</v>
      </c>
      <c r="F93" s="544">
        <v>4250</v>
      </c>
    </row>
    <row r="94" spans="1:6">
      <c r="A94" s="154" t="str">
        <f>'R &amp; P sub Schedule.'!A353</f>
        <v>RP-16.45</v>
      </c>
      <c r="B94" s="328" t="s">
        <v>889</v>
      </c>
      <c r="C94" s="204"/>
      <c r="D94" s="197">
        <f>'R &amp; P sub Schedule.'!D360</f>
        <v>0</v>
      </c>
      <c r="E94" s="197">
        <f>'R &amp; P sub Schedule.'!E360</f>
        <v>0</v>
      </c>
      <c r="F94" s="544">
        <v>4260</v>
      </c>
    </row>
    <row r="95" spans="1:6" ht="14.5" thickBot="1">
      <c r="A95" s="154" t="str">
        <f>'R &amp; P sub Schedule.'!A361</f>
        <v>RP-16.60</v>
      </c>
      <c r="B95" s="208" t="s">
        <v>734</v>
      </c>
      <c r="C95" s="204"/>
      <c r="D95" s="237"/>
      <c r="E95" s="237"/>
      <c r="F95" s="544">
        <v>4300</v>
      </c>
    </row>
    <row r="96" spans="1:6">
      <c r="A96" s="154" t="str">
        <f>'R &amp; P sub Schedule.'!A362</f>
        <v>RP-16.61</v>
      </c>
      <c r="B96" s="208" t="s">
        <v>899</v>
      </c>
      <c r="C96" s="204"/>
      <c r="D96" s="197">
        <f>'R &amp; P sub Schedule.'!D373</f>
        <v>0</v>
      </c>
      <c r="E96" s="197">
        <f>'R &amp; P sub Schedule.'!E373</f>
        <v>0</v>
      </c>
      <c r="F96" s="544"/>
    </row>
    <row r="97" spans="1:6">
      <c r="A97" s="154" t="str">
        <f>'R &amp; P sub Schedule.'!A374</f>
        <v>RP-16.80</v>
      </c>
      <c r="B97" s="328" t="s">
        <v>901</v>
      </c>
      <c r="C97" s="204"/>
      <c r="D97" s="197">
        <f>'R &amp; P sub Schedule.'!D385</f>
        <v>0</v>
      </c>
      <c r="E97" s="197">
        <f>'R &amp; P sub Schedule.'!E385</f>
        <v>0</v>
      </c>
      <c r="F97" s="544"/>
    </row>
    <row r="98" spans="1:6" ht="14.5" thickBot="1">
      <c r="A98" s="154"/>
      <c r="B98" s="228" t="s">
        <v>20</v>
      </c>
      <c r="C98" s="229"/>
      <c r="D98" s="237">
        <f>SUM(D92:D97)</f>
        <v>0</v>
      </c>
      <c r="E98" s="237">
        <f>SUM(E92:E97)</f>
        <v>0</v>
      </c>
      <c r="F98" s="544"/>
    </row>
    <row r="99" spans="1:6">
      <c r="A99" s="154" t="s">
        <v>622</v>
      </c>
      <c r="B99" s="87"/>
      <c r="C99" s="8"/>
      <c r="D99" s="87"/>
      <c r="E99" s="87"/>
      <c r="F99" s="544"/>
    </row>
    <row r="100" spans="1:6">
      <c r="A100" s="154" t="str">
        <f>'R &amp; P sub Schedule.'!A388</f>
        <v>RP-17.01</v>
      </c>
      <c r="B100" s="154" t="s">
        <v>62</v>
      </c>
      <c r="C100" s="204"/>
      <c r="D100" s="195">
        <f>'R &amp; P sub Schedule.'!D394</f>
        <v>0</v>
      </c>
      <c r="E100" s="195">
        <f>'R &amp; P sub Schedule.'!E394</f>
        <v>0</v>
      </c>
      <c r="F100" s="544">
        <v>4330</v>
      </c>
    </row>
    <row r="101" spans="1:6" ht="14.5" thickBot="1">
      <c r="A101" s="223"/>
      <c r="B101" s="213" t="s">
        <v>20</v>
      </c>
      <c r="C101" s="214"/>
      <c r="D101" s="215">
        <f>SUM(D100)</f>
        <v>0</v>
      </c>
      <c r="E101" s="215">
        <f>SUM(E100)</f>
        <v>0</v>
      </c>
      <c r="F101" s="544"/>
    </row>
    <row r="102" spans="1:6" ht="14.5" thickTop="1">
      <c r="A102" s="154" t="s">
        <v>623</v>
      </c>
      <c r="B102" s="87"/>
      <c r="C102" s="8"/>
      <c r="D102" s="87"/>
      <c r="E102" s="87"/>
      <c r="F102" s="544"/>
    </row>
    <row r="103" spans="1:6">
      <c r="A103" s="157"/>
      <c r="B103" s="157" t="s">
        <v>43</v>
      </c>
      <c r="C103" s="8"/>
      <c r="D103" s="87"/>
      <c r="E103" s="87"/>
      <c r="F103" s="544"/>
    </row>
    <row r="104" spans="1:6">
      <c r="A104" s="154" t="str">
        <f>'R &amp; P sub Schedule.'!A397</f>
        <v>RP-18.01</v>
      </c>
      <c r="B104" s="85" t="s">
        <v>44</v>
      </c>
      <c r="C104" s="106"/>
      <c r="D104" s="195">
        <f>'R &amp; P sub Schedule.'!D427</f>
        <v>0</v>
      </c>
      <c r="E104" s="195">
        <f>'R &amp; P sub Schedule.'!E427</f>
        <v>0</v>
      </c>
      <c r="F104" s="544">
        <v>4600</v>
      </c>
    </row>
    <row r="105" spans="1:6">
      <c r="A105" s="249" t="str">
        <f>'R &amp; P sub Schedule.'!A428</f>
        <v>RP-18.35</v>
      </c>
      <c r="B105" s="94" t="s">
        <v>8</v>
      </c>
      <c r="C105" s="208"/>
      <c r="D105" s="195">
        <f>'R &amp; P sub Schedule.'!D432</f>
        <v>0</v>
      </c>
      <c r="E105" s="195">
        <f>'R &amp; P sub Schedule.'!E432</f>
        <v>0</v>
      </c>
      <c r="F105" s="544">
        <v>4700</v>
      </c>
    </row>
    <row r="106" spans="1:6">
      <c r="A106" s="249" t="str">
        <f>'R &amp; P sub Schedule.'!A433</f>
        <v>RP-18.45</v>
      </c>
      <c r="B106" s="94" t="s">
        <v>7</v>
      </c>
      <c r="C106" s="208"/>
      <c r="D106" s="195">
        <f>'R &amp; P sub Schedule.'!D439</f>
        <v>0</v>
      </c>
      <c r="E106" s="195">
        <f>'R &amp; P sub Schedule.'!E439</f>
        <v>0</v>
      </c>
      <c r="F106" s="544">
        <v>4750</v>
      </c>
    </row>
    <row r="107" spans="1:6">
      <c r="A107" s="154" t="str">
        <f>'R &amp; P sub Schedule.'!A440</f>
        <v>RP-18.55</v>
      </c>
      <c r="B107" s="94" t="s">
        <v>695</v>
      </c>
      <c r="C107" s="208"/>
      <c r="D107" s="195">
        <f>'R &amp; P sub Schedule.'!D443</f>
        <v>0</v>
      </c>
      <c r="E107" s="195">
        <f>'R &amp; P sub Schedule.'!E443</f>
        <v>0</v>
      </c>
      <c r="F107" s="544"/>
    </row>
    <row r="108" spans="1:6">
      <c r="A108" s="249" t="str">
        <f>'R &amp; P sub Schedule.'!A444</f>
        <v>RP-18.65</v>
      </c>
      <c r="B108" s="94" t="s">
        <v>696</v>
      </c>
      <c r="C108" s="208"/>
      <c r="D108" s="195">
        <f>'R &amp; P sub Schedule.'!D450</f>
        <v>0</v>
      </c>
      <c r="E108" s="195">
        <f>'R &amp; P sub Schedule.'!E450</f>
        <v>0</v>
      </c>
      <c r="F108" s="544">
        <v>4800</v>
      </c>
    </row>
    <row r="109" spans="1:6">
      <c r="A109" s="249" t="str">
        <f>'R &amp; P sub Schedule.'!A451</f>
        <v>RP-18.75</v>
      </c>
      <c r="B109" s="211" t="s">
        <v>725</v>
      </c>
      <c r="C109" s="208"/>
      <c r="D109" s="195">
        <f>'R &amp; P sub Schedule.'!D460</f>
        <v>0</v>
      </c>
      <c r="E109" s="195">
        <f>'R &amp; P sub Schedule.'!E460</f>
        <v>0</v>
      </c>
      <c r="F109" s="544">
        <v>4850</v>
      </c>
    </row>
    <row r="110" spans="1:6">
      <c r="A110" s="249" t="str">
        <f>'R &amp; P sub Schedule.'!A461</f>
        <v>RP-18.85</v>
      </c>
      <c r="B110" s="94" t="s">
        <v>382</v>
      </c>
      <c r="C110" s="208"/>
      <c r="D110" s="195">
        <f>'R &amp; P sub Schedule.'!D465</f>
        <v>0</v>
      </c>
      <c r="E110" s="195">
        <f>'R &amp; P sub Schedule.'!E465</f>
        <v>0</v>
      </c>
      <c r="F110" s="544">
        <v>4900</v>
      </c>
    </row>
    <row r="111" spans="1:6">
      <c r="A111" s="249" t="str">
        <f>'R &amp; P sub Schedule.'!A466</f>
        <v>RP-18.90</v>
      </c>
      <c r="B111" s="94" t="s">
        <v>697</v>
      </c>
      <c r="C111" s="208"/>
      <c r="D111" s="195">
        <f>'R &amp; P sub Schedule.'!D470</f>
        <v>0</v>
      </c>
      <c r="E111" s="195">
        <f>'R &amp; P sub Schedule.'!E470</f>
        <v>0</v>
      </c>
      <c r="F111" s="544">
        <v>4940</v>
      </c>
    </row>
    <row r="112" spans="1:6">
      <c r="A112" s="249" t="str">
        <f>'R &amp; P sub Schedule.'!A471</f>
        <v>RP-18.95</v>
      </c>
      <c r="B112" s="94" t="s">
        <v>385</v>
      </c>
      <c r="C112" s="208"/>
      <c r="D112" s="195">
        <f>'R &amp; P sub Schedule.'!D474</f>
        <v>0</v>
      </c>
      <c r="E112" s="195">
        <f>'R &amp; P sub Schedule.'!E474</f>
        <v>0</v>
      </c>
      <c r="F112" s="544">
        <v>4955</v>
      </c>
    </row>
    <row r="113" spans="1:6" ht="14.5" thickBot="1">
      <c r="A113" s="236"/>
      <c r="B113" s="213" t="s">
        <v>20</v>
      </c>
      <c r="C113" s="214"/>
      <c r="D113" s="215">
        <f>SUM(D104:D112)</f>
        <v>0</v>
      </c>
      <c r="E113" s="215">
        <f>SUM(E104:E112)</f>
        <v>0</v>
      </c>
      <c r="F113" s="544"/>
    </row>
    <row r="114" spans="1:6" ht="14.5" thickTop="1">
      <c r="A114" s="154" t="s">
        <v>624</v>
      </c>
      <c r="B114" s="85"/>
      <c r="C114" s="94"/>
      <c r="D114" s="87"/>
      <c r="E114" s="87"/>
      <c r="F114" s="544"/>
    </row>
    <row r="115" spans="1:6">
      <c r="A115" s="157" t="s">
        <v>460</v>
      </c>
      <c r="B115" s="85"/>
      <c r="C115" s="94"/>
      <c r="D115" s="87"/>
      <c r="E115" s="87"/>
      <c r="F115" s="544"/>
    </row>
    <row r="116" spans="1:6" ht="14.5">
      <c r="A116" s="438" t="str">
        <f>'R &amp; P sub Schedule.'!A478</f>
        <v>RP-19.01</v>
      </c>
      <c r="B116" s="343" t="s">
        <v>852</v>
      </c>
      <c r="C116" s="94"/>
      <c r="D116" s="87"/>
      <c r="E116" s="87"/>
      <c r="F116" s="544">
        <v>4000</v>
      </c>
    </row>
    <row r="117" spans="1:6" ht="14.5">
      <c r="A117" s="438" t="str">
        <f>'R &amp; P sub Schedule.'!A479</f>
        <v>RP-19.02</v>
      </c>
      <c r="B117" s="327" t="s">
        <v>853</v>
      </c>
      <c r="C117" s="94"/>
      <c r="D117" s="195">
        <f>'R &amp; P sub Schedule.'!D482</f>
        <v>0</v>
      </c>
      <c r="E117" s="195">
        <f>'R &amp; P sub Schedule.'!E482</f>
        <v>0</v>
      </c>
      <c r="F117" s="544"/>
    </row>
    <row r="118" spans="1:6">
      <c r="A118" s="438" t="str">
        <f>'R &amp; P sub Schedule.'!A483</f>
        <v>RP-19.10</v>
      </c>
      <c r="B118" s="328" t="s">
        <v>855</v>
      </c>
      <c r="C118" s="94"/>
      <c r="D118" s="195">
        <f>'R &amp; P sub Schedule.'!D487</f>
        <v>0</v>
      </c>
      <c r="E118" s="195">
        <f>'R &amp; P sub Schedule.'!E487</f>
        <v>0</v>
      </c>
      <c r="F118" s="544"/>
    </row>
    <row r="119" spans="1:6">
      <c r="A119" s="438" t="str">
        <f>'R &amp; P sub Schedule.'!A488</f>
        <v>RP-19.20</v>
      </c>
      <c r="B119" s="15" t="s">
        <v>461</v>
      </c>
      <c r="C119" s="94"/>
      <c r="D119" s="195">
        <f>'R &amp; P sub Schedule.'!D494</f>
        <v>0</v>
      </c>
      <c r="E119" s="195">
        <f>'R &amp; P sub Schedule.'!E494</f>
        <v>0</v>
      </c>
      <c r="F119" s="544"/>
    </row>
    <row r="120" spans="1:6" ht="14.5">
      <c r="A120" s="438" t="str">
        <f>'R &amp; P sub Schedule.'!A495</f>
        <v>RP-19.30</v>
      </c>
      <c r="B120" s="329" t="s">
        <v>858</v>
      </c>
      <c r="C120" s="94"/>
      <c r="D120" s="195">
        <f>'R &amp; P sub Schedule.'!D498</f>
        <v>0</v>
      </c>
      <c r="E120" s="195">
        <f>'R &amp; P sub Schedule.'!E498</f>
        <v>0</v>
      </c>
      <c r="F120" s="544">
        <v>4030</v>
      </c>
    </row>
    <row r="121" spans="1:6" ht="14.5">
      <c r="A121" s="438" t="str">
        <f>'R &amp; P sub Schedule.'!A499</f>
        <v>RP-19.40</v>
      </c>
      <c r="B121" s="329" t="s">
        <v>861</v>
      </c>
      <c r="C121" s="94"/>
      <c r="D121" s="195">
        <f>'R &amp; P sub Schedule.'!D502</f>
        <v>0</v>
      </c>
      <c r="E121" s="195">
        <f>'R &amp; P sub Schedule.'!E502</f>
        <v>0</v>
      </c>
      <c r="F121" s="544">
        <v>4100</v>
      </c>
    </row>
    <row r="122" spans="1:6" ht="14.5" thickBot="1">
      <c r="A122" s="223"/>
      <c r="B122" s="220" t="s">
        <v>462</v>
      </c>
      <c r="C122" s="221"/>
      <c r="D122" s="215">
        <f>SUM(D117:D121)</f>
        <v>0</v>
      </c>
      <c r="E122" s="215">
        <f>SUM(E117:E121)</f>
        <v>0</v>
      </c>
      <c r="F122" s="544"/>
    </row>
    <row r="123" spans="1:6" ht="14.5" thickTop="1">
      <c r="A123" s="154" t="s">
        <v>625</v>
      </c>
      <c r="B123" s="87"/>
      <c r="C123" s="87"/>
      <c r="D123" s="87"/>
      <c r="E123" s="87"/>
      <c r="F123" s="544"/>
    </row>
    <row r="124" spans="1:6">
      <c r="A124" s="154" t="s">
        <v>358</v>
      </c>
      <c r="B124" s="93"/>
      <c r="C124" s="93"/>
      <c r="D124" s="323"/>
      <c r="E124" s="323"/>
      <c r="F124" s="544"/>
    </row>
    <row r="125" spans="1:6">
      <c r="A125" s="157" t="s">
        <v>77</v>
      </c>
      <c r="B125" s="87"/>
      <c r="C125" s="87"/>
      <c r="D125" s="323"/>
      <c r="E125" s="323"/>
      <c r="F125" s="544"/>
    </row>
    <row r="126" spans="1:6">
      <c r="A126" s="438" t="str">
        <f>'R &amp; P sub Schedule.'!A507</f>
        <v>RP-20.01</v>
      </c>
      <c r="B126" s="105" t="s">
        <v>929</v>
      </c>
      <c r="C126" s="105"/>
      <c r="D126" s="195">
        <f>'R &amp; P sub Schedule.'!D510</f>
        <v>0</v>
      </c>
      <c r="E126" s="195">
        <f>'R &amp; P sub Schedule.'!E510</f>
        <v>0</v>
      </c>
      <c r="F126" s="544">
        <v>6400</v>
      </c>
    </row>
    <row r="127" spans="1:6">
      <c r="A127" s="438" t="str">
        <f>'R &amp; P sub Schedule.'!A512</f>
        <v>RP-20.02</v>
      </c>
      <c r="B127" s="105" t="s">
        <v>80</v>
      </c>
      <c r="C127" s="105"/>
      <c r="D127" s="195">
        <f>'R &amp; P sub Schedule.'!D517</f>
        <v>0</v>
      </c>
      <c r="E127" s="195">
        <f>'R &amp; P sub Schedule.'!E517</f>
        <v>0</v>
      </c>
      <c r="F127" s="544">
        <v>6100</v>
      </c>
    </row>
    <row r="128" spans="1:6">
      <c r="A128" s="438" t="str">
        <f>'R &amp; P sub Schedule.'!A518</f>
        <v>RP-20.03</v>
      </c>
      <c r="B128" s="109" t="s">
        <v>82</v>
      </c>
      <c r="C128" s="109"/>
      <c r="D128" s="195">
        <f>'R &amp; P sub Schedule.'!D523</f>
        <v>0</v>
      </c>
      <c r="E128" s="195">
        <f>'R &amp; P sub Schedule.'!E523</f>
        <v>0</v>
      </c>
      <c r="F128" s="544">
        <v>6200</v>
      </c>
    </row>
    <row r="129" spans="1:6">
      <c r="A129" s="490" t="str">
        <f>'R &amp; P sub Schedule.'!A524</f>
        <v>RP-20.04</v>
      </c>
      <c r="B129" s="406" t="s">
        <v>1752</v>
      </c>
      <c r="C129" s="491"/>
      <c r="D129" s="199">
        <f>'R &amp; P sub Schedule.'!D527</f>
        <v>0</v>
      </c>
      <c r="E129" s="199">
        <f>'R &amp; P sub Schedule.'!E527</f>
        <v>0</v>
      </c>
      <c r="F129" s="544"/>
    </row>
    <row r="130" spans="1:6" ht="14.5" thickBot="1">
      <c r="A130" s="439" t="str">
        <f>'R &amp; P sub Schedule.'!A528</f>
        <v>RP-20.05</v>
      </c>
      <c r="B130" s="311" t="s">
        <v>457</v>
      </c>
      <c r="C130" s="311"/>
      <c r="D130" s="312">
        <f>'R &amp; P sub Schedule.'!D532</f>
        <v>0</v>
      </c>
      <c r="E130" s="312">
        <f>'R &amp; P sub Schedule.'!E532</f>
        <v>0</v>
      </c>
      <c r="F130" s="544"/>
    </row>
    <row r="131" spans="1:6" ht="14.5" thickBot="1">
      <c r="A131" s="308"/>
      <c r="B131" s="319" t="s">
        <v>20</v>
      </c>
      <c r="C131" s="309"/>
      <c r="D131" s="310">
        <f>SUM(D126:D130)</f>
        <v>0</v>
      </c>
      <c r="E131" s="310">
        <f>SUM(E126:E130)</f>
        <v>0</v>
      </c>
      <c r="F131" s="546"/>
    </row>
    <row r="142" spans="1:6">
      <c r="B142" s="86"/>
      <c r="D142" s="191"/>
      <c r="E142" s="191"/>
    </row>
    <row r="143" spans="1:6">
      <c r="B143" s="86"/>
      <c r="D143" s="191"/>
      <c r="E143" s="191"/>
    </row>
    <row r="144" spans="1:6">
      <c r="D144" s="191"/>
      <c r="E144" s="191"/>
    </row>
    <row r="147" spans="1:5">
      <c r="D147" s="344"/>
      <c r="E147" s="344"/>
    </row>
    <row r="148" spans="1:5">
      <c r="D148" s="39"/>
      <c r="E148" s="39"/>
    </row>
    <row r="149" spans="1:5" s="345" customFormat="1">
      <c r="D149" s="346"/>
      <c r="E149" s="346"/>
    </row>
    <row r="150" spans="1:5" s="345" customFormat="1">
      <c r="D150" s="347"/>
      <c r="E150" s="347"/>
    </row>
    <row r="151" spans="1:5" s="345" customFormat="1">
      <c r="D151" s="347"/>
      <c r="E151" s="347"/>
    </row>
    <row r="156" spans="1:5">
      <c r="A156" s="202"/>
      <c r="B156" s="11"/>
      <c r="C156" s="11"/>
    </row>
  </sheetData>
  <mergeCells count="2">
    <mergeCell ref="A4:B4"/>
    <mergeCell ref="A1:E1"/>
  </mergeCells>
  <pageMargins left="0.7" right="0.7" top="0.75" bottom="0.75" header="0.3" footer="0.3"/>
  <pageSetup scale="82"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8"/>
  <sheetViews>
    <sheetView view="pageBreakPreview" topLeftCell="A481" zoomScaleSheetLayoutView="100" workbookViewId="0">
      <pane xSplit="2" topLeftCell="C1" activePane="topRight" state="frozen"/>
      <selection pane="topRight" activeCell="B496" sqref="B496"/>
    </sheetView>
  </sheetViews>
  <sheetFormatPr defaultColWidth="8.6640625" defaultRowHeight="14"/>
  <cols>
    <col min="1" max="1" width="9.08203125" style="1" customWidth="1"/>
    <col min="2" max="2" width="44.6640625" style="1" bestFit="1" customWidth="1"/>
    <col min="3" max="3" width="12" style="1" customWidth="1"/>
    <col min="4" max="5" width="17.33203125" style="1" customWidth="1"/>
    <col min="6" max="6" width="8.08203125" style="1" customWidth="1"/>
    <col min="7" max="9" width="8.6640625" style="1"/>
    <col min="10" max="10" width="18.33203125" style="1" customWidth="1"/>
    <col min="11" max="16384" width="8.6640625" style="1"/>
  </cols>
  <sheetData>
    <row r="1" spans="1:6" ht="14.4" thickBot="1">
      <c r="A1" s="774" t="s">
        <v>1057</v>
      </c>
      <c r="B1" s="774"/>
      <c r="C1" s="774"/>
      <c r="D1" s="774"/>
      <c r="E1" s="774"/>
    </row>
    <row r="2" spans="1:6" s="322" customFormat="1" ht="52.25" customHeight="1">
      <c r="A2" s="320"/>
      <c r="B2" s="320" t="s">
        <v>19</v>
      </c>
      <c r="C2" s="321" t="s">
        <v>687</v>
      </c>
      <c r="D2" s="321" t="str">
        <f>'R&amp;P 25'!D7</f>
        <v>As at 31.03.2026</v>
      </c>
      <c r="E2" s="360" t="str">
        <f>'R&amp;P 25'!E7</f>
        <v>As at 31.03.2025</v>
      </c>
      <c r="F2" s="547" t="s">
        <v>1070</v>
      </c>
    </row>
    <row r="3" spans="1:6" ht="13.75">
      <c r="A3" s="154" t="s">
        <v>608</v>
      </c>
      <c r="B3" s="87"/>
      <c r="C3" s="87"/>
      <c r="D3" s="87"/>
      <c r="E3" s="424"/>
      <c r="F3" s="548"/>
    </row>
    <row r="4" spans="1:6" ht="13.75">
      <c r="A4" s="771" t="s">
        <v>727</v>
      </c>
      <c r="B4" s="772"/>
      <c r="C4" s="286"/>
      <c r="D4" s="348"/>
      <c r="E4" s="425"/>
      <c r="F4" s="548"/>
    </row>
    <row r="5" spans="1:6" ht="13.75">
      <c r="A5" s="771" t="s">
        <v>77</v>
      </c>
      <c r="B5" s="772"/>
      <c r="C5" s="286"/>
      <c r="D5" s="348"/>
      <c r="E5" s="425"/>
      <c r="F5" s="548"/>
    </row>
    <row r="6" spans="1:6" ht="13.75">
      <c r="A6" s="154" t="s">
        <v>1470</v>
      </c>
      <c r="B6" s="252" t="s">
        <v>78</v>
      </c>
      <c r="C6" s="87"/>
      <c r="D6" s="348"/>
      <c r="E6" s="425"/>
      <c r="F6" s="548">
        <v>1300</v>
      </c>
    </row>
    <row r="7" spans="1:6" ht="13.75">
      <c r="A7" s="255"/>
      <c r="B7" s="91" t="s">
        <v>437</v>
      </c>
      <c r="C7" s="91"/>
      <c r="D7" s="87"/>
      <c r="E7" s="424"/>
      <c r="F7" s="548"/>
    </row>
    <row r="8" spans="1:6" ht="13.75">
      <c r="A8" s="255"/>
      <c r="B8" s="91"/>
      <c r="C8" s="91"/>
      <c r="D8" s="87"/>
      <c r="E8" s="424"/>
      <c r="F8" s="548"/>
    </row>
    <row r="9" spans="1:6" ht="15" thickBot="1">
      <c r="A9" s="255"/>
      <c r="B9" s="101" t="s">
        <v>74</v>
      </c>
      <c r="C9" s="94"/>
      <c r="D9" s="264">
        <f t="shared" ref="D9:E9" si="0">SUM(D7:D8)</f>
        <v>0</v>
      </c>
      <c r="E9" s="426">
        <f t="shared" si="0"/>
        <v>0</v>
      </c>
      <c r="F9" s="548"/>
    </row>
    <row r="10" spans="1:6" ht="14.4" thickTop="1">
      <c r="A10" s="157" t="s">
        <v>79</v>
      </c>
      <c r="B10" s="87"/>
      <c r="C10" s="87"/>
      <c r="D10" s="348"/>
      <c r="E10" s="425"/>
      <c r="F10" s="548"/>
    </row>
    <row r="11" spans="1:6" ht="13.75">
      <c r="A11" s="154" t="s">
        <v>1471</v>
      </c>
      <c r="B11" s="105" t="s">
        <v>80</v>
      </c>
      <c r="C11" s="105"/>
      <c r="D11" s="348"/>
      <c r="E11" s="425"/>
      <c r="F11" s="548">
        <v>1000</v>
      </c>
    </row>
    <row r="12" spans="1:6" ht="13.75">
      <c r="A12" s="255"/>
      <c r="B12" s="91">
        <v>1</v>
      </c>
      <c r="C12" s="91"/>
      <c r="D12" s="87"/>
      <c r="E12" s="424"/>
      <c r="F12" s="548"/>
    </row>
    <row r="13" spans="1:6" ht="13.75">
      <c r="A13" s="255"/>
      <c r="B13" s="91">
        <v>2</v>
      </c>
      <c r="C13" s="91"/>
      <c r="D13" s="87"/>
      <c r="E13" s="424"/>
      <c r="F13" s="548"/>
    </row>
    <row r="14" spans="1:6" ht="13.75">
      <c r="A14" s="255"/>
      <c r="B14" s="91">
        <v>3</v>
      </c>
      <c r="C14" s="91"/>
      <c r="D14" s="87"/>
      <c r="E14" s="424"/>
      <c r="F14" s="548"/>
    </row>
    <row r="15" spans="1:6" ht="15" thickBot="1">
      <c r="A15" s="255"/>
      <c r="B15" s="108" t="s">
        <v>81</v>
      </c>
      <c r="C15" s="211"/>
      <c r="D15" s="264">
        <f t="shared" ref="D15:E15" si="1">SUM(D11:D14)</f>
        <v>0</v>
      </c>
      <c r="E15" s="426">
        <f t="shared" si="1"/>
        <v>0</v>
      </c>
      <c r="F15" s="548"/>
    </row>
    <row r="16" spans="1:6" ht="14.4" thickTop="1">
      <c r="A16" s="154" t="s">
        <v>1472</v>
      </c>
      <c r="B16" s="105" t="s">
        <v>82</v>
      </c>
      <c r="C16" s="109"/>
      <c r="D16" s="348"/>
      <c r="E16" s="425"/>
      <c r="F16" s="548">
        <v>1100</v>
      </c>
    </row>
    <row r="17" spans="1:6" ht="13.75">
      <c r="A17" s="255"/>
      <c r="B17" s="91">
        <v>1</v>
      </c>
      <c r="C17" s="91"/>
      <c r="D17" s="87"/>
      <c r="E17" s="424"/>
      <c r="F17" s="548"/>
    </row>
    <row r="18" spans="1:6" ht="13.75">
      <c r="A18" s="255"/>
      <c r="B18" s="91">
        <v>2</v>
      </c>
      <c r="C18" s="91"/>
      <c r="D18" s="87"/>
      <c r="E18" s="424"/>
      <c r="F18" s="548"/>
    </row>
    <row r="19" spans="1:6" ht="13.75">
      <c r="A19" s="255"/>
      <c r="B19" s="91">
        <v>3</v>
      </c>
      <c r="C19" s="91"/>
      <c r="D19" s="87"/>
      <c r="E19" s="424"/>
      <c r="F19" s="548"/>
    </row>
    <row r="20" spans="1:6" ht="15" thickBot="1">
      <c r="A20" s="255"/>
      <c r="B20" s="108" t="s">
        <v>83</v>
      </c>
      <c r="C20" s="108"/>
      <c r="D20" s="264">
        <f>SUM(D17:D19)</f>
        <v>0</v>
      </c>
      <c r="E20" s="426">
        <f>SUM(E17:E19)</f>
        <v>0</v>
      </c>
      <c r="F20" s="548"/>
    </row>
    <row r="21" spans="1:6" ht="15" thickTop="1">
      <c r="A21" s="154" t="s">
        <v>1750</v>
      </c>
      <c r="B21" s="406" t="s">
        <v>1752</v>
      </c>
      <c r="C21" s="108"/>
      <c r="D21" s="348"/>
      <c r="E21" s="348"/>
      <c r="F21" s="548"/>
    </row>
    <row r="22" spans="1:6" ht="14.4">
      <c r="A22" s="255"/>
      <c r="B22" s="108">
        <v>1</v>
      </c>
      <c r="C22" s="108"/>
      <c r="D22" s="198"/>
      <c r="E22" s="430"/>
      <c r="F22" s="548"/>
    </row>
    <row r="23" spans="1:6" ht="14.4">
      <c r="A23" s="255"/>
      <c r="B23" s="108">
        <v>2</v>
      </c>
      <c r="C23" s="108"/>
      <c r="D23" s="198"/>
      <c r="E23" s="430"/>
      <c r="F23" s="548"/>
    </row>
    <row r="24" spans="1:6" ht="15" thickBot="1">
      <c r="A24" s="255"/>
      <c r="B24" s="108" t="s">
        <v>1751</v>
      </c>
      <c r="C24" s="108"/>
      <c r="D24" s="264">
        <f>SUM(D22:D23)</f>
        <v>0</v>
      </c>
      <c r="E24" s="264">
        <f>SUM(E22:E23)</f>
        <v>0</v>
      </c>
      <c r="F24" s="548"/>
    </row>
    <row r="25" spans="1:6" ht="14.4" thickTop="1">
      <c r="A25" s="154" t="s">
        <v>1749</v>
      </c>
      <c r="B25" s="105" t="s">
        <v>84</v>
      </c>
      <c r="C25" s="109"/>
      <c r="D25" s="348"/>
      <c r="E25" s="425"/>
      <c r="F25" s="548">
        <v>1200</v>
      </c>
    </row>
    <row r="26" spans="1:6" ht="13.75">
      <c r="A26" s="255"/>
      <c r="B26" s="91">
        <v>1</v>
      </c>
      <c r="C26" s="91"/>
      <c r="D26" s="87"/>
      <c r="E26" s="424"/>
      <c r="F26" s="548"/>
    </row>
    <row r="27" spans="1:6" ht="13.75">
      <c r="A27" s="255"/>
      <c r="B27" s="91">
        <v>2</v>
      </c>
      <c r="C27" s="91"/>
      <c r="D27" s="87"/>
      <c r="E27" s="424"/>
      <c r="F27" s="548"/>
    </row>
    <row r="28" spans="1:6" ht="15" thickBot="1">
      <c r="A28" s="255"/>
      <c r="B28" s="108" t="s">
        <v>85</v>
      </c>
      <c r="C28" s="211"/>
      <c r="D28" s="264">
        <f t="shared" ref="D28:E28" si="2">SUM(D26:D27)</f>
        <v>0</v>
      </c>
      <c r="E28" s="426">
        <f t="shared" si="2"/>
        <v>0</v>
      </c>
      <c r="F28" s="548"/>
    </row>
    <row r="29" spans="1:6" ht="15.65" thickTop="1" thickBot="1">
      <c r="A29" s="155"/>
      <c r="B29" s="101"/>
      <c r="C29" s="94"/>
      <c r="D29" s="196"/>
      <c r="E29" s="427"/>
      <c r="F29" s="548"/>
    </row>
    <row r="30" spans="1:6" ht="15" thickTop="1" thickBot="1">
      <c r="A30" s="223"/>
      <c r="B30" s="213" t="s">
        <v>20</v>
      </c>
      <c r="C30" s="213"/>
      <c r="D30" s="215">
        <f>D29+D28+D20+D15+D9+D24</f>
        <v>0</v>
      </c>
      <c r="E30" s="215">
        <f>E29+E28+E20+E15+E9+E24</f>
        <v>0</v>
      </c>
      <c r="F30" s="201"/>
    </row>
    <row r="31" spans="1:6" ht="14.4" thickTop="1">
      <c r="A31" s="154" t="s">
        <v>609</v>
      </c>
      <c r="B31" s="93"/>
      <c r="C31" s="93"/>
      <c r="D31" s="87"/>
      <c r="E31" s="424"/>
      <c r="F31" s="549"/>
    </row>
    <row r="32" spans="1:6" ht="13.75">
      <c r="A32" s="154" t="s">
        <v>1367</v>
      </c>
      <c r="B32" s="154" t="s">
        <v>730</v>
      </c>
      <c r="C32" s="85"/>
      <c r="D32" s="348"/>
      <c r="E32" s="425"/>
      <c r="F32" s="549">
        <v>2300</v>
      </c>
    </row>
    <row r="33" spans="1:6" ht="13.75">
      <c r="A33" s="154" t="s">
        <v>1368</v>
      </c>
      <c r="B33" s="91" t="s">
        <v>731</v>
      </c>
      <c r="C33" s="87"/>
      <c r="D33" s="87"/>
      <c r="E33" s="424"/>
      <c r="F33" s="549">
        <v>2301</v>
      </c>
    </row>
    <row r="34" spans="1:6" ht="13.75">
      <c r="A34" s="154" t="s">
        <v>1369</v>
      </c>
      <c r="B34" s="91" t="s">
        <v>779</v>
      </c>
      <c r="C34" s="87"/>
      <c r="D34" s="87"/>
      <c r="E34" s="424"/>
      <c r="F34" s="549">
        <v>2302</v>
      </c>
    </row>
    <row r="35" spans="1:6" ht="13.75">
      <c r="A35" s="154" t="s">
        <v>1370</v>
      </c>
      <c r="B35" s="91" t="s">
        <v>780</v>
      </c>
      <c r="C35" s="87"/>
      <c r="D35" s="87"/>
      <c r="E35" s="424"/>
      <c r="F35" s="549">
        <v>2303</v>
      </c>
    </row>
    <row r="36" spans="1:6" ht="13.75">
      <c r="A36" s="154" t="s">
        <v>1371</v>
      </c>
      <c r="B36" s="91" t="s">
        <v>781</v>
      </c>
      <c r="C36" s="87"/>
      <c r="D36" s="87"/>
      <c r="E36" s="424"/>
      <c r="F36" s="549">
        <v>2304</v>
      </c>
    </row>
    <row r="37" spans="1:6" ht="13.75">
      <c r="A37" s="154" t="s">
        <v>1372</v>
      </c>
      <c r="B37" s="91" t="s">
        <v>782</v>
      </c>
      <c r="C37" s="87"/>
      <c r="D37" s="87"/>
      <c r="E37" s="424"/>
      <c r="F37" s="549">
        <v>2305</v>
      </c>
    </row>
    <row r="38" spans="1:6" ht="13.75">
      <c r="A38" s="154" t="s">
        <v>1373</v>
      </c>
      <c r="B38" s="91" t="s">
        <v>783</v>
      </c>
      <c r="C38" s="87"/>
      <c r="D38" s="87"/>
      <c r="E38" s="424"/>
      <c r="F38" s="549">
        <v>2306</v>
      </c>
    </row>
    <row r="39" spans="1:6" ht="13.75">
      <c r="A39" s="154" t="s">
        <v>1374</v>
      </c>
      <c r="B39" s="91" t="s">
        <v>784</v>
      </c>
      <c r="C39" s="87"/>
      <c r="D39" s="87"/>
      <c r="E39" s="424"/>
      <c r="F39" s="549">
        <v>2307</v>
      </c>
    </row>
    <row r="40" spans="1:6" ht="13.75">
      <c r="A40" s="154" t="s">
        <v>1375</v>
      </c>
      <c r="B40" s="91" t="s">
        <v>785</v>
      </c>
      <c r="C40" s="87"/>
      <c r="D40" s="87"/>
      <c r="E40" s="424"/>
      <c r="F40" s="549">
        <v>2308</v>
      </c>
    </row>
    <row r="41" spans="1:6" ht="13.75">
      <c r="A41" s="154" t="s">
        <v>1071</v>
      </c>
      <c r="B41" s="91" t="s">
        <v>786</v>
      </c>
      <c r="C41" s="87"/>
      <c r="D41" s="87"/>
      <c r="E41" s="424"/>
      <c r="F41" s="549">
        <v>2309</v>
      </c>
    </row>
    <row r="42" spans="1:6" ht="13.75">
      <c r="A42" s="154" t="s">
        <v>1072</v>
      </c>
      <c r="B42" s="91" t="s">
        <v>787</v>
      </c>
      <c r="C42" s="87"/>
      <c r="D42" s="87"/>
      <c r="E42" s="424"/>
      <c r="F42" s="549">
        <v>2310</v>
      </c>
    </row>
    <row r="43" spans="1:6" ht="13.75">
      <c r="A43" s="154" t="s">
        <v>1073</v>
      </c>
      <c r="B43" s="91" t="s">
        <v>788</v>
      </c>
      <c r="C43" s="87"/>
      <c r="D43" s="87"/>
      <c r="E43" s="424"/>
      <c r="F43" s="549">
        <v>2311</v>
      </c>
    </row>
    <row r="44" spans="1:6" ht="13.75">
      <c r="A44" s="154" t="s">
        <v>1074</v>
      </c>
      <c r="B44" s="91" t="s">
        <v>789</v>
      </c>
      <c r="C44" s="87"/>
      <c r="D44" s="87"/>
      <c r="E44" s="424"/>
      <c r="F44" s="549">
        <v>2312</v>
      </c>
    </row>
    <row r="45" spans="1:6" ht="13.75">
      <c r="A45" s="154" t="s">
        <v>1075</v>
      </c>
      <c r="B45" s="91" t="s">
        <v>790</v>
      </c>
      <c r="C45" s="87"/>
      <c r="D45" s="87"/>
      <c r="E45" s="424"/>
      <c r="F45" s="549">
        <v>2313</v>
      </c>
    </row>
    <row r="46" spans="1:6" ht="13.75">
      <c r="A46" s="154" t="s">
        <v>1076</v>
      </c>
      <c r="B46" s="91" t="s">
        <v>791</v>
      </c>
      <c r="C46" s="87"/>
      <c r="D46" s="87"/>
      <c r="E46" s="424"/>
      <c r="F46" s="549">
        <v>2314</v>
      </c>
    </row>
    <row r="47" spans="1:6" ht="13.75">
      <c r="A47" s="154" t="s">
        <v>1077</v>
      </c>
      <c r="B47" s="91" t="s">
        <v>792</v>
      </c>
      <c r="C47" s="87"/>
      <c r="D47" s="87"/>
      <c r="E47" s="424"/>
      <c r="F47" s="549">
        <v>2315</v>
      </c>
    </row>
    <row r="48" spans="1:6" ht="13.75">
      <c r="A48" s="154" t="s">
        <v>1078</v>
      </c>
      <c r="B48" s="91" t="s">
        <v>793</v>
      </c>
      <c r="C48" s="87"/>
      <c r="D48" s="87"/>
      <c r="E48" s="424"/>
      <c r="F48" s="549">
        <v>2316</v>
      </c>
    </row>
    <row r="49" spans="1:10" ht="13.75">
      <c r="A49" s="154" t="s">
        <v>1079</v>
      </c>
      <c r="B49" s="93" t="s">
        <v>507</v>
      </c>
      <c r="C49" s="87"/>
      <c r="D49" s="87"/>
      <c r="E49" s="424"/>
      <c r="F49" s="549"/>
    </row>
    <row r="50" spans="1:10" ht="13.75">
      <c r="A50" s="154" t="s">
        <v>1080</v>
      </c>
      <c r="B50" s="93" t="s">
        <v>831</v>
      </c>
      <c r="C50" s="87"/>
      <c r="D50" s="87"/>
      <c r="E50" s="424"/>
      <c r="F50" s="549">
        <v>2234</v>
      </c>
    </row>
    <row r="51" spans="1:10" ht="13.75">
      <c r="A51" s="154" t="s">
        <v>1081</v>
      </c>
      <c r="B51" s="332" t="s">
        <v>794</v>
      </c>
      <c r="C51" s="87"/>
      <c r="D51" s="87"/>
      <c r="E51" s="424"/>
      <c r="F51" s="549">
        <v>2317</v>
      </c>
    </row>
    <row r="52" spans="1:10" ht="13.75">
      <c r="A52" s="154"/>
      <c r="B52" s="332"/>
      <c r="C52" s="87"/>
      <c r="D52" s="87"/>
      <c r="E52" s="424"/>
      <c r="F52" s="549"/>
    </row>
    <row r="53" spans="1:10" ht="13.75">
      <c r="A53" s="155"/>
      <c r="B53" s="332"/>
      <c r="C53" s="87"/>
      <c r="D53" s="87"/>
      <c r="E53" s="424"/>
      <c r="F53" s="549"/>
      <c r="H53" s="146"/>
      <c r="I53" s="86"/>
      <c r="J53" s="86"/>
    </row>
    <row r="54" spans="1:10" ht="14.4" thickBot="1">
      <c r="A54" s="224"/>
      <c r="B54" s="213" t="s">
        <v>20</v>
      </c>
      <c r="C54" s="213"/>
      <c r="D54" s="215">
        <f>SUM(D32:D53)</f>
        <v>0</v>
      </c>
      <c r="E54" s="428">
        <f>SUM(E32:E53)</f>
        <v>0</v>
      </c>
      <c r="F54" s="549"/>
      <c r="H54" s="146"/>
      <c r="I54" s="86"/>
      <c r="J54" s="86"/>
    </row>
    <row r="55" spans="1:10" ht="15" thickTop="1" thickBot="1">
      <c r="A55" s="154" t="s">
        <v>710</v>
      </c>
      <c r="B55" s="94"/>
      <c r="C55" s="287" t="s">
        <v>748</v>
      </c>
      <c r="D55" s="264"/>
      <c r="E55" s="426"/>
      <c r="F55" s="549"/>
      <c r="H55" s="86"/>
      <c r="I55" s="326"/>
      <c r="J55" s="326"/>
    </row>
    <row r="56" spans="1:10" ht="14.4" thickTop="1">
      <c r="A56" s="154" t="s">
        <v>1787</v>
      </c>
      <c r="B56" s="87"/>
      <c r="C56" s="85"/>
      <c r="D56" s="348"/>
      <c r="E56" s="425"/>
      <c r="F56" s="549"/>
      <c r="H56" s="86"/>
      <c r="I56" s="326"/>
      <c r="J56" s="326"/>
    </row>
    <row r="57" spans="1:10" ht="13.75">
      <c r="A57" s="154" t="s">
        <v>1376</v>
      </c>
      <c r="B57" s="349" t="s">
        <v>795</v>
      </c>
      <c r="C57" s="87"/>
      <c r="D57" s="348"/>
      <c r="E57" s="425"/>
      <c r="F57" s="549">
        <v>2000</v>
      </c>
      <c r="H57" s="86"/>
      <c r="I57" s="326"/>
      <c r="J57" s="326"/>
    </row>
    <row r="58" spans="1:10" ht="13.75">
      <c r="A58" s="154" t="s">
        <v>1377</v>
      </c>
      <c r="B58" s="350" t="s">
        <v>796</v>
      </c>
      <c r="C58" s="87"/>
      <c r="D58" s="348"/>
      <c r="E58" s="425"/>
      <c r="F58" s="549">
        <v>2100</v>
      </c>
      <c r="H58" s="86"/>
      <c r="I58" s="326"/>
      <c r="J58" s="326"/>
    </row>
    <row r="59" spans="1:10" ht="13.75">
      <c r="A59" s="154" t="s">
        <v>1378</v>
      </c>
      <c r="B59" s="93" t="s">
        <v>797</v>
      </c>
      <c r="C59" s="87"/>
      <c r="D59" s="87"/>
      <c r="E59" s="424"/>
      <c r="F59" s="549">
        <v>2101</v>
      </c>
      <c r="H59" s="86"/>
      <c r="I59" s="326"/>
      <c r="J59" s="326"/>
    </row>
    <row r="60" spans="1:10" ht="13.75">
      <c r="A60" s="154" t="s">
        <v>1379</v>
      </c>
      <c r="B60" s="93" t="s">
        <v>799</v>
      </c>
      <c r="C60" s="87"/>
      <c r="D60" s="87"/>
      <c r="E60" s="424"/>
      <c r="F60" s="549">
        <v>2102</v>
      </c>
      <c r="H60" s="86"/>
      <c r="I60" s="326"/>
      <c r="J60" s="326"/>
    </row>
    <row r="61" spans="1:10" ht="13.75">
      <c r="A61" s="154" t="s">
        <v>1380</v>
      </c>
      <c r="B61" s="93" t="s">
        <v>798</v>
      </c>
      <c r="C61" s="87"/>
      <c r="D61" s="87"/>
      <c r="E61" s="424"/>
      <c r="F61" s="549">
        <v>2103</v>
      </c>
      <c r="H61" s="86"/>
      <c r="I61" s="326"/>
      <c r="J61" s="326"/>
    </row>
    <row r="62" spans="1:10" ht="15" thickBot="1">
      <c r="A62" s="154"/>
      <c r="B62" s="101" t="s">
        <v>74</v>
      </c>
      <c r="C62" s="87"/>
      <c r="D62" s="264">
        <f>SUM(D59:D61)</f>
        <v>0</v>
      </c>
      <c r="E62" s="426">
        <f>SUM(E59:E61)</f>
        <v>0</v>
      </c>
      <c r="F62" s="549"/>
      <c r="H62" s="86"/>
      <c r="I62" s="326"/>
      <c r="J62" s="326"/>
    </row>
    <row r="63" spans="1:10" ht="14.4" thickTop="1">
      <c r="A63" s="154" t="s">
        <v>1082</v>
      </c>
      <c r="B63" s="350" t="s">
        <v>800</v>
      </c>
      <c r="C63" s="87"/>
      <c r="D63" s="87"/>
      <c r="E63" s="424"/>
      <c r="F63" s="549">
        <v>2110</v>
      </c>
      <c r="H63" s="86"/>
      <c r="I63" s="326"/>
      <c r="J63" s="326"/>
    </row>
    <row r="64" spans="1:10" ht="13.75">
      <c r="A64" s="154" t="s">
        <v>1083</v>
      </c>
      <c r="B64" s="350" t="s">
        <v>801</v>
      </c>
      <c r="C64" s="87"/>
      <c r="D64" s="348"/>
      <c r="E64" s="425"/>
      <c r="F64" s="549">
        <v>2120</v>
      </c>
      <c r="H64" s="86"/>
      <c r="I64" s="326"/>
      <c r="J64" s="326"/>
    </row>
    <row r="65" spans="1:10" ht="13.75">
      <c r="A65" s="154" t="s">
        <v>1084</v>
      </c>
      <c r="B65" s="93" t="s">
        <v>797</v>
      </c>
      <c r="C65" s="87"/>
      <c r="D65" s="87"/>
      <c r="E65" s="424"/>
      <c r="F65" s="549">
        <v>2121</v>
      </c>
      <c r="H65" s="86"/>
      <c r="I65" s="326"/>
      <c r="J65" s="326"/>
    </row>
    <row r="66" spans="1:10" ht="13.75">
      <c r="A66" s="154" t="s">
        <v>1085</v>
      </c>
      <c r="B66" s="93" t="s">
        <v>799</v>
      </c>
      <c r="C66" s="87"/>
      <c r="D66" s="87"/>
      <c r="E66" s="424"/>
      <c r="F66" s="549">
        <v>2122</v>
      </c>
      <c r="H66" s="86"/>
      <c r="I66" s="326"/>
      <c r="J66" s="326"/>
    </row>
    <row r="67" spans="1:10" ht="13.75">
      <c r="A67" s="154" t="s">
        <v>1086</v>
      </c>
      <c r="B67" s="93" t="s">
        <v>802</v>
      </c>
      <c r="C67" s="87"/>
      <c r="D67" s="87"/>
      <c r="E67" s="424"/>
      <c r="F67" s="549">
        <v>2123</v>
      </c>
      <c r="H67" s="86"/>
      <c r="I67" s="326"/>
      <c r="J67" s="326"/>
    </row>
    <row r="68" spans="1:10" ht="13.75">
      <c r="A68" s="154" t="s">
        <v>1087</v>
      </c>
      <c r="B68" s="93" t="s">
        <v>803</v>
      </c>
      <c r="C68" s="87"/>
      <c r="D68" s="87"/>
      <c r="E68" s="424"/>
      <c r="F68" s="549">
        <v>2124</v>
      </c>
      <c r="H68" s="86"/>
      <c r="I68" s="326"/>
      <c r="J68" s="326"/>
    </row>
    <row r="69" spans="1:10" ht="13.75">
      <c r="A69" s="154" t="s">
        <v>1088</v>
      </c>
      <c r="B69" s="93" t="s">
        <v>804</v>
      </c>
      <c r="C69" s="87"/>
      <c r="D69" s="87"/>
      <c r="E69" s="424"/>
      <c r="F69" s="549">
        <v>2125</v>
      </c>
      <c r="H69" s="86"/>
      <c r="I69" s="326"/>
      <c r="J69" s="326"/>
    </row>
    <row r="70" spans="1:10" ht="13.75">
      <c r="A70" s="154" t="s">
        <v>1089</v>
      </c>
      <c r="B70" s="93" t="s">
        <v>805</v>
      </c>
      <c r="C70" s="87"/>
      <c r="D70" s="87"/>
      <c r="E70" s="424"/>
      <c r="F70" s="549">
        <v>2126</v>
      </c>
      <c r="H70" s="86"/>
      <c r="I70" s="326"/>
      <c r="J70" s="326"/>
    </row>
    <row r="71" spans="1:10" ht="13.75">
      <c r="A71" s="154" t="s">
        <v>1090</v>
      </c>
      <c r="B71" s="93" t="s">
        <v>806</v>
      </c>
      <c r="C71" s="87"/>
      <c r="D71" s="87"/>
      <c r="E71" s="424"/>
      <c r="F71" s="549">
        <v>2127</v>
      </c>
      <c r="H71" s="86"/>
      <c r="I71" s="326"/>
      <c r="J71" s="326"/>
    </row>
    <row r="72" spans="1:10" ht="15" thickBot="1">
      <c r="A72" s="154"/>
      <c r="B72" s="101" t="s">
        <v>74</v>
      </c>
      <c r="C72" s="87"/>
      <c r="D72" s="264">
        <f>SUM(D65:D71)</f>
        <v>0</v>
      </c>
      <c r="E72" s="426">
        <f>SUM(E65:E71)</f>
        <v>0</v>
      </c>
      <c r="F72" s="549"/>
      <c r="H72" s="86"/>
      <c r="I72" s="326"/>
      <c r="J72" s="326"/>
    </row>
    <row r="73" spans="1:10" ht="14.4" thickTop="1">
      <c r="A73" s="154" t="s">
        <v>1091</v>
      </c>
      <c r="B73" s="350" t="s">
        <v>807</v>
      </c>
      <c r="C73" s="87"/>
      <c r="D73" s="348"/>
      <c r="E73" s="425"/>
      <c r="F73" s="549">
        <v>2160</v>
      </c>
      <c r="H73" s="86"/>
      <c r="I73" s="326"/>
      <c r="J73" s="326"/>
    </row>
    <row r="74" spans="1:10" ht="13.75">
      <c r="A74" s="154" t="s">
        <v>1092</v>
      </c>
      <c r="B74" s="93" t="s">
        <v>808</v>
      </c>
      <c r="C74" s="87"/>
      <c r="D74" s="87"/>
      <c r="E74" s="424"/>
      <c r="F74" s="549">
        <v>2161</v>
      </c>
      <c r="H74" s="86"/>
      <c r="I74" s="326"/>
      <c r="J74" s="326"/>
    </row>
    <row r="75" spans="1:10" ht="13.75">
      <c r="A75" s="154" t="s">
        <v>1093</v>
      </c>
      <c r="B75" s="93" t="s">
        <v>809</v>
      </c>
      <c r="C75" s="87"/>
      <c r="D75" s="87"/>
      <c r="E75" s="424"/>
      <c r="F75" s="549">
        <v>2162</v>
      </c>
      <c r="H75" s="86"/>
      <c r="I75" s="326"/>
      <c r="J75" s="326"/>
    </row>
    <row r="76" spans="1:10" ht="13.75">
      <c r="A76" s="154" t="s">
        <v>1094</v>
      </c>
      <c r="B76" s="93" t="s">
        <v>810</v>
      </c>
      <c r="C76" s="87"/>
      <c r="D76" s="87"/>
      <c r="E76" s="424"/>
      <c r="F76" s="549">
        <v>2163</v>
      </c>
      <c r="H76" s="86"/>
      <c r="I76" s="326"/>
      <c r="J76" s="326"/>
    </row>
    <row r="77" spans="1:10" ht="13.75">
      <c r="A77" s="154" t="s">
        <v>1095</v>
      </c>
      <c r="B77" s="93" t="s">
        <v>811</v>
      </c>
      <c r="C77" s="87"/>
      <c r="D77" s="87"/>
      <c r="E77" s="424"/>
      <c r="F77" s="549">
        <v>2164</v>
      </c>
      <c r="H77" s="86"/>
      <c r="I77" s="326"/>
      <c r="J77" s="326"/>
    </row>
    <row r="78" spans="1:10" ht="13.75">
      <c r="A78" s="154" t="s">
        <v>1096</v>
      </c>
      <c r="B78" s="93" t="s">
        <v>28</v>
      </c>
      <c r="C78" s="87"/>
      <c r="D78" s="87"/>
      <c r="E78" s="424"/>
      <c r="F78" s="549">
        <v>2165</v>
      </c>
      <c r="H78" s="86"/>
      <c r="I78" s="326"/>
      <c r="J78" s="326"/>
    </row>
    <row r="79" spans="1:10" ht="15" thickBot="1">
      <c r="A79" s="154"/>
      <c r="B79" s="101" t="s">
        <v>74</v>
      </c>
      <c r="C79" s="87"/>
      <c r="D79" s="264">
        <f>SUM(D74:D78)</f>
        <v>0</v>
      </c>
      <c r="E79" s="426">
        <f>SUM(E74:E78)</f>
        <v>0</v>
      </c>
      <c r="F79" s="549"/>
      <c r="H79" s="86"/>
      <c r="I79" s="326"/>
      <c r="J79" s="326"/>
    </row>
    <row r="80" spans="1:10" ht="14.4" thickTop="1">
      <c r="A80" s="154" t="s">
        <v>1618</v>
      </c>
      <c r="B80" s="350" t="s">
        <v>812</v>
      </c>
      <c r="C80" s="87"/>
      <c r="D80" s="348"/>
      <c r="E80" s="425"/>
      <c r="F80" s="549">
        <v>2170</v>
      </c>
      <c r="H80" s="86"/>
      <c r="I80" s="326"/>
      <c r="J80" s="326"/>
    </row>
    <row r="81" spans="1:10" ht="13.75">
      <c r="A81" s="154" t="s">
        <v>1619</v>
      </c>
      <c r="B81" s="93" t="s">
        <v>813</v>
      </c>
      <c r="C81" s="87"/>
      <c r="D81" s="87"/>
      <c r="E81" s="424"/>
      <c r="F81" s="549">
        <v>2171</v>
      </c>
      <c r="H81" s="86"/>
      <c r="I81" s="326"/>
      <c r="J81" s="326"/>
    </row>
    <row r="82" spans="1:10" ht="13.75">
      <c r="A82" s="154" t="s">
        <v>1620</v>
      </c>
      <c r="B82" s="93" t="s">
        <v>814</v>
      </c>
      <c r="C82" s="87"/>
      <c r="D82" s="87"/>
      <c r="E82" s="424"/>
      <c r="F82" s="549">
        <v>2172</v>
      </c>
      <c r="H82" s="86"/>
      <c r="I82" s="326"/>
      <c r="J82" s="326"/>
    </row>
    <row r="83" spans="1:10" ht="15" thickBot="1">
      <c r="A83" s="154"/>
      <c r="B83" s="101" t="s">
        <v>74</v>
      </c>
      <c r="C83" s="87"/>
      <c r="D83" s="264">
        <f>SUM(D81:D82)</f>
        <v>0</v>
      </c>
      <c r="E83" s="426">
        <f>SUM(E81:E82)</f>
        <v>0</v>
      </c>
      <c r="F83" s="549"/>
      <c r="H83" s="86"/>
      <c r="I83" s="326"/>
      <c r="J83" s="326"/>
    </row>
    <row r="84" spans="1:10" ht="14.4" thickTop="1">
      <c r="A84" s="154" t="s">
        <v>1621</v>
      </c>
      <c r="B84" s="350" t="s">
        <v>815</v>
      </c>
      <c r="C84" s="87"/>
      <c r="D84" s="348"/>
      <c r="E84" s="425"/>
      <c r="F84" s="549">
        <v>2180</v>
      </c>
      <c r="H84" s="86"/>
      <c r="I84" s="326"/>
      <c r="J84" s="326"/>
    </row>
    <row r="85" spans="1:10" ht="13.75">
      <c r="A85" s="154" t="s">
        <v>1622</v>
      </c>
      <c r="B85" s="93" t="s">
        <v>816</v>
      </c>
      <c r="C85" s="87"/>
      <c r="D85" s="87"/>
      <c r="E85" s="424"/>
      <c r="F85" s="549">
        <v>2181</v>
      </c>
      <c r="H85" s="86"/>
      <c r="I85" s="326"/>
      <c r="J85" s="326"/>
    </row>
    <row r="86" spans="1:10" ht="13.75">
      <c r="A86" s="154" t="s">
        <v>1623</v>
      </c>
      <c r="B86" s="93" t="s">
        <v>817</v>
      </c>
      <c r="C86" s="87"/>
      <c r="D86" s="87"/>
      <c r="E86" s="424"/>
      <c r="F86" s="549">
        <v>2182</v>
      </c>
      <c r="H86" s="86"/>
      <c r="I86" s="326"/>
      <c r="J86" s="326"/>
    </row>
    <row r="87" spans="1:10" ht="13.75">
      <c r="A87" s="154" t="s">
        <v>1624</v>
      </c>
      <c r="B87" s="93" t="s">
        <v>818</v>
      </c>
      <c r="C87" s="87"/>
      <c r="D87" s="87"/>
      <c r="E87" s="424"/>
      <c r="F87" s="549">
        <v>2183</v>
      </c>
      <c r="H87" s="86"/>
      <c r="I87" s="326"/>
      <c r="J87" s="326"/>
    </row>
    <row r="88" spans="1:10" ht="13.75">
      <c r="A88" s="154" t="s">
        <v>1625</v>
      </c>
      <c r="B88" s="93" t="s">
        <v>819</v>
      </c>
      <c r="C88" s="87"/>
      <c r="D88" s="87"/>
      <c r="E88" s="424"/>
      <c r="F88" s="549">
        <v>2184</v>
      </c>
      <c r="H88" s="86"/>
      <c r="I88" s="326"/>
      <c r="J88" s="326"/>
    </row>
    <row r="89" spans="1:10" ht="13.75">
      <c r="A89" s="154" t="s">
        <v>1626</v>
      </c>
      <c r="B89" s="93" t="s">
        <v>820</v>
      </c>
      <c r="C89" s="87"/>
      <c r="D89" s="87"/>
      <c r="E89" s="424"/>
      <c r="F89" s="549">
        <v>2185</v>
      </c>
      <c r="H89" s="86"/>
      <c r="I89" s="326"/>
      <c r="J89" s="326"/>
    </row>
    <row r="90" spans="1:10" ht="13.75">
      <c r="A90" s="154" t="s">
        <v>1627</v>
      </c>
      <c r="B90" s="93" t="s">
        <v>821</v>
      </c>
      <c r="C90" s="87"/>
      <c r="D90" s="87"/>
      <c r="E90" s="424"/>
      <c r="F90" s="549">
        <v>2186</v>
      </c>
      <c r="H90" s="86"/>
      <c r="I90" s="326"/>
      <c r="J90" s="326"/>
    </row>
    <row r="91" spans="1:10" ht="13.75">
      <c r="A91" s="154" t="s">
        <v>1628</v>
      </c>
      <c r="B91" s="93" t="s">
        <v>822</v>
      </c>
      <c r="C91" s="87"/>
      <c r="D91" s="87"/>
      <c r="E91" s="424"/>
      <c r="F91" s="549">
        <v>2187</v>
      </c>
      <c r="H91" s="86"/>
      <c r="I91" s="326"/>
      <c r="J91" s="326"/>
    </row>
    <row r="92" spans="1:10" ht="13.75">
      <c r="A92" s="154" t="s">
        <v>1629</v>
      </c>
      <c r="B92" s="234" t="s">
        <v>981</v>
      </c>
      <c r="C92" s="87"/>
      <c r="D92" s="87"/>
      <c r="E92" s="424"/>
      <c r="F92" s="549"/>
      <c r="H92" s="86"/>
      <c r="I92" s="326"/>
      <c r="J92" s="326"/>
    </row>
    <row r="93" spans="1:10" ht="13.75">
      <c r="A93" s="154" t="s">
        <v>1630</v>
      </c>
      <c r="B93" s="234" t="s">
        <v>983</v>
      </c>
      <c r="C93" s="87"/>
      <c r="D93" s="87"/>
      <c r="E93" s="424"/>
      <c r="F93" s="549"/>
      <c r="H93" s="86"/>
      <c r="I93" s="326"/>
      <c r="J93" s="326"/>
    </row>
    <row r="94" spans="1:10" ht="13.75">
      <c r="A94" s="154" t="s">
        <v>1631</v>
      </c>
      <c r="B94" s="93" t="s">
        <v>823</v>
      </c>
      <c r="C94" s="87"/>
      <c r="D94" s="87"/>
      <c r="E94" s="424"/>
      <c r="F94" s="549">
        <v>2188</v>
      </c>
      <c r="H94" s="86"/>
      <c r="I94" s="326"/>
      <c r="J94" s="326"/>
    </row>
    <row r="95" spans="1:10" ht="15" thickBot="1">
      <c r="A95" s="154"/>
      <c r="B95" s="101" t="s">
        <v>74</v>
      </c>
      <c r="C95" s="87"/>
      <c r="D95" s="264">
        <f>SUM(D85:D94)</f>
        <v>0</v>
      </c>
      <c r="E95" s="426">
        <f>SUM(E85:E94)</f>
        <v>0</v>
      </c>
      <c r="F95" s="549"/>
      <c r="H95" s="86"/>
      <c r="I95" s="326"/>
      <c r="J95" s="326"/>
    </row>
    <row r="96" spans="1:10" ht="14.4" thickTop="1">
      <c r="A96" s="154" t="s">
        <v>1632</v>
      </c>
      <c r="B96" s="351" t="s">
        <v>824</v>
      </c>
      <c r="C96" s="87"/>
      <c r="D96" s="348"/>
      <c r="E96" s="425"/>
      <c r="F96" s="549">
        <v>2210</v>
      </c>
      <c r="H96" s="86"/>
      <c r="I96" s="326"/>
      <c r="J96" s="326"/>
    </row>
    <row r="97" spans="1:12" ht="13.75">
      <c r="A97" s="154" t="s">
        <v>1633</v>
      </c>
      <c r="B97" s="350" t="s">
        <v>825</v>
      </c>
      <c r="C97" s="87"/>
      <c r="D97" s="348"/>
      <c r="E97" s="425"/>
      <c r="F97" s="549">
        <v>2211</v>
      </c>
      <c r="H97" s="86"/>
      <c r="I97" s="326"/>
      <c r="J97" s="326"/>
    </row>
    <row r="98" spans="1:12" ht="13.75">
      <c r="A98" s="154" t="s">
        <v>1634</v>
      </c>
      <c r="B98" s="93" t="s">
        <v>826</v>
      </c>
      <c r="C98" s="87"/>
      <c r="D98" s="87"/>
      <c r="E98" s="424"/>
      <c r="F98" s="549">
        <v>2212</v>
      </c>
      <c r="H98" s="86"/>
      <c r="I98" s="326"/>
      <c r="J98" s="326"/>
    </row>
    <row r="99" spans="1:12" ht="13.75">
      <c r="A99" s="154" t="s">
        <v>1635</v>
      </c>
      <c r="B99" s="93" t="s">
        <v>827</v>
      </c>
      <c r="C99" s="87"/>
      <c r="D99" s="87"/>
      <c r="E99" s="424"/>
      <c r="F99" s="549">
        <v>2213</v>
      </c>
      <c r="H99" s="86"/>
      <c r="I99" s="326"/>
      <c r="J99" s="326"/>
    </row>
    <row r="100" spans="1:12" ht="13.75">
      <c r="A100" s="154" t="s">
        <v>1636</v>
      </c>
      <c r="B100" s="93" t="s">
        <v>828</v>
      </c>
      <c r="C100" s="87"/>
      <c r="D100" s="87"/>
      <c r="E100" s="424"/>
      <c r="F100" s="549">
        <v>2214</v>
      </c>
      <c r="H100" s="86"/>
      <c r="I100" s="326"/>
      <c r="J100" s="326"/>
    </row>
    <row r="101" spans="1:12" ht="13.75">
      <c r="A101" s="154" t="s">
        <v>1637</v>
      </c>
      <c r="B101" s="93" t="s">
        <v>829</v>
      </c>
      <c r="C101" s="87"/>
      <c r="D101" s="87"/>
      <c r="E101" s="424"/>
      <c r="F101" s="549">
        <v>2216</v>
      </c>
      <c r="H101" s="86"/>
      <c r="I101" s="326"/>
      <c r="J101" s="326"/>
    </row>
    <row r="102" spans="1:12" ht="15" thickBot="1">
      <c r="A102" s="154"/>
      <c r="B102" s="101" t="s">
        <v>74</v>
      </c>
      <c r="C102" s="87"/>
      <c r="D102" s="264">
        <f>SUM(D98:D101)</f>
        <v>0</v>
      </c>
      <c r="E102" s="426">
        <f>SUM(E98:E101)</f>
        <v>0</v>
      </c>
      <c r="F102" s="549"/>
      <c r="H102" s="86"/>
      <c r="I102" s="326"/>
      <c r="J102" s="326"/>
    </row>
    <row r="103" spans="1:12" ht="14.4" thickTop="1">
      <c r="A103" s="154" t="s">
        <v>1638</v>
      </c>
      <c r="B103" s="351" t="s">
        <v>830</v>
      </c>
      <c r="C103" s="87"/>
      <c r="D103" s="348"/>
      <c r="E103" s="425"/>
      <c r="F103" s="549"/>
      <c r="H103" s="86"/>
      <c r="I103" s="326"/>
      <c r="J103" s="326"/>
    </row>
    <row r="104" spans="1:12" ht="13.75">
      <c r="A104" s="154" t="s">
        <v>1639</v>
      </c>
      <c r="B104" s="93" t="s">
        <v>832</v>
      </c>
      <c r="C104" s="87"/>
      <c r="D104" s="87"/>
      <c r="E104" s="424"/>
      <c r="F104" s="549">
        <v>2233</v>
      </c>
      <c r="H104" s="86"/>
      <c r="I104" s="326"/>
      <c r="J104" s="326"/>
    </row>
    <row r="105" spans="1:12" s="326" customFormat="1" ht="13.75">
      <c r="A105" s="528" t="s">
        <v>1640</v>
      </c>
      <c r="B105" s="369" t="s">
        <v>1757</v>
      </c>
      <c r="C105" s="275"/>
      <c r="D105" s="275"/>
      <c r="E105" s="424"/>
      <c r="F105" s="549"/>
    </row>
    <row r="106" spans="1:12" ht="13.75">
      <c r="A106" s="154" t="s">
        <v>1756</v>
      </c>
      <c r="B106" s="93" t="s">
        <v>1005</v>
      </c>
      <c r="C106" s="87"/>
      <c r="D106" s="87"/>
      <c r="E106" s="424"/>
      <c r="F106" s="549">
        <v>2235</v>
      </c>
      <c r="H106" s="86"/>
      <c r="I106" s="326"/>
      <c r="J106" s="326"/>
    </row>
    <row r="107" spans="1:12" ht="15" thickBot="1">
      <c r="A107" s="156"/>
      <c r="B107" s="101" t="s">
        <v>74</v>
      </c>
      <c r="C107" s="87"/>
      <c r="D107" s="264">
        <f>SUM(D104:D106)</f>
        <v>0</v>
      </c>
      <c r="E107" s="426">
        <f>SUM(E104:E106)</f>
        <v>0</v>
      </c>
      <c r="F107" s="549"/>
      <c r="H107" s="86"/>
      <c r="I107" s="326"/>
      <c r="J107" s="326"/>
    </row>
    <row r="108" spans="1:12" ht="15" thickTop="1" thickBot="1">
      <c r="A108" s="224"/>
      <c r="B108" s="213" t="s">
        <v>20</v>
      </c>
      <c r="C108" s="213"/>
      <c r="D108" s="215">
        <f>D107+D102+D95+D83+D79+D72+D62+D63</f>
        <v>0</v>
      </c>
      <c r="E108" s="215">
        <f>E107+E102+E95+E83+E79+E72+E62+E63</f>
        <v>0</v>
      </c>
      <c r="F108" s="549"/>
      <c r="H108" s="86"/>
      <c r="I108" s="326"/>
      <c r="J108" s="326"/>
    </row>
    <row r="109" spans="1:12" ht="14.4" thickTop="1">
      <c r="A109" s="154" t="s">
        <v>610</v>
      </c>
      <c r="B109" s="87"/>
      <c r="C109" s="87"/>
      <c r="D109" s="87"/>
      <c r="E109" s="424"/>
      <c r="F109" s="549"/>
      <c r="H109" s="86"/>
      <c r="I109" s="326"/>
      <c r="J109" s="326"/>
    </row>
    <row r="110" spans="1:12" ht="13.75">
      <c r="A110" s="154" t="s">
        <v>87</v>
      </c>
      <c r="B110" s="87"/>
      <c r="C110" s="87"/>
      <c r="D110" s="348"/>
      <c r="E110" s="425"/>
      <c r="F110" s="549"/>
      <c r="H110" s="86"/>
      <c r="I110" s="326"/>
      <c r="J110" s="326"/>
    </row>
    <row r="111" spans="1:12" ht="13.75">
      <c r="A111" s="154" t="s">
        <v>1473</v>
      </c>
      <c r="B111" s="330" t="s">
        <v>453</v>
      </c>
      <c r="C111" s="287" t="s">
        <v>711</v>
      </c>
      <c r="D111" s="348"/>
      <c r="E111" s="425"/>
      <c r="F111" s="549"/>
      <c r="H111" s="86"/>
      <c r="I111" s="110"/>
      <c r="J111" s="110"/>
      <c r="K111" s="241"/>
      <c r="L111" s="241"/>
    </row>
    <row r="112" spans="1:12" ht="13.75">
      <c r="A112" s="154" t="s">
        <v>1474</v>
      </c>
      <c r="B112" s="330" t="s">
        <v>1122</v>
      </c>
      <c r="C112" s="87"/>
      <c r="D112" s="87"/>
      <c r="E112" s="424"/>
      <c r="F112" s="549"/>
    </row>
    <row r="113" spans="1:6" ht="13.75">
      <c r="A113" s="154" t="s">
        <v>1475</v>
      </c>
      <c r="B113" s="330" t="s">
        <v>1123</v>
      </c>
      <c r="C113" s="87"/>
      <c r="D113" s="87"/>
      <c r="E113" s="424"/>
      <c r="F113" s="549"/>
    </row>
    <row r="114" spans="1:6" ht="13.75">
      <c r="A114" s="154" t="s">
        <v>1476</v>
      </c>
      <c r="B114" s="93" t="s">
        <v>28</v>
      </c>
      <c r="C114" s="87"/>
      <c r="D114" s="87"/>
      <c r="E114" s="424"/>
      <c r="F114" s="549"/>
    </row>
    <row r="115" spans="1:6" ht="15" thickBot="1">
      <c r="A115" s="154"/>
      <c r="B115" s="101" t="s">
        <v>74</v>
      </c>
      <c r="C115" s="87"/>
      <c r="D115" s="264">
        <f>SUM(D112:D114)</f>
        <v>0</v>
      </c>
      <c r="E115" s="426">
        <f>SUM(E112:E114)</f>
        <v>0</v>
      </c>
      <c r="F115" s="549"/>
    </row>
    <row r="116" spans="1:6" ht="14.4" thickTop="1">
      <c r="A116" s="154" t="s">
        <v>1097</v>
      </c>
      <c r="B116" s="330" t="s">
        <v>452</v>
      </c>
      <c r="C116" s="287" t="s">
        <v>712</v>
      </c>
      <c r="D116" s="348"/>
      <c r="E116" s="425"/>
      <c r="F116" s="549">
        <v>2600</v>
      </c>
    </row>
    <row r="117" spans="1:6" ht="13.75">
      <c r="A117" s="154" t="s">
        <v>1098</v>
      </c>
      <c r="B117" s="330" t="s">
        <v>1122</v>
      </c>
      <c r="C117" s="287"/>
      <c r="D117" s="87"/>
      <c r="E117" s="424"/>
      <c r="F117" s="549"/>
    </row>
    <row r="118" spans="1:6" ht="13.75">
      <c r="A118" s="154" t="s">
        <v>1099</v>
      </c>
      <c r="B118" s="330" t="s">
        <v>1123</v>
      </c>
      <c r="C118" s="287"/>
      <c r="D118" s="87"/>
      <c r="E118" s="424"/>
      <c r="F118" s="549"/>
    </row>
    <row r="119" spans="1:6" ht="13.75">
      <c r="A119" s="154" t="s">
        <v>1100</v>
      </c>
      <c r="B119" s="93" t="s">
        <v>28</v>
      </c>
      <c r="C119" s="287"/>
      <c r="D119" s="87"/>
      <c r="E119" s="424"/>
      <c r="F119" s="549"/>
    </row>
    <row r="120" spans="1:6" ht="15" thickBot="1">
      <c r="A120" s="154"/>
      <c r="B120" s="101" t="s">
        <v>74</v>
      </c>
      <c r="C120" s="287"/>
      <c r="D120" s="264">
        <f>SUM(D117:D119)</f>
        <v>0</v>
      </c>
      <c r="E120" s="426">
        <f>SUM(E117:E119)</f>
        <v>0</v>
      </c>
      <c r="F120" s="549"/>
    </row>
    <row r="121" spans="1:6" ht="14.4" thickTop="1">
      <c r="A121" s="154" t="s">
        <v>1641</v>
      </c>
      <c r="B121" s="330" t="s">
        <v>199</v>
      </c>
      <c r="C121" s="287" t="s">
        <v>713</v>
      </c>
      <c r="D121" s="348"/>
      <c r="E121" s="425"/>
      <c r="F121" s="549">
        <v>2700</v>
      </c>
    </row>
    <row r="122" spans="1:6" ht="13.75">
      <c r="A122" s="154" t="s">
        <v>1642</v>
      </c>
      <c r="B122" s="330" t="s">
        <v>1122</v>
      </c>
      <c r="C122" s="287"/>
      <c r="D122" s="87"/>
      <c r="E122" s="424"/>
      <c r="F122" s="549"/>
    </row>
    <row r="123" spans="1:6" ht="13.75">
      <c r="A123" s="154" t="s">
        <v>1643</v>
      </c>
      <c r="B123" s="330" t="s">
        <v>1123</v>
      </c>
      <c r="C123" s="287"/>
      <c r="D123" s="87"/>
      <c r="E123" s="424"/>
      <c r="F123" s="549"/>
    </row>
    <row r="124" spans="1:6" ht="13.75">
      <c r="A124" s="154" t="s">
        <v>1644</v>
      </c>
      <c r="B124" s="93" t="s">
        <v>28</v>
      </c>
      <c r="C124" s="287"/>
      <c r="D124" s="87"/>
      <c r="E124" s="424"/>
      <c r="F124" s="549"/>
    </row>
    <row r="125" spans="1:6" ht="15" thickBot="1">
      <c r="A125" s="154"/>
      <c r="B125" s="101" t="s">
        <v>74</v>
      </c>
      <c r="C125" s="287"/>
      <c r="D125" s="264">
        <f>SUM(D122:D124)</f>
        <v>0</v>
      </c>
      <c r="E125" s="426">
        <f>SUM(E122:E124)</f>
        <v>0</v>
      </c>
      <c r="F125" s="549"/>
    </row>
    <row r="126" spans="1:6" ht="14.4" thickTop="1">
      <c r="A126" s="154" t="s">
        <v>1645</v>
      </c>
      <c r="B126" s="211" t="s">
        <v>28</v>
      </c>
      <c r="C126" s="287" t="s">
        <v>714</v>
      </c>
      <c r="D126" s="348"/>
      <c r="E126" s="425"/>
      <c r="F126" s="549">
        <v>2232</v>
      </c>
    </row>
    <row r="127" spans="1:6" ht="13.75">
      <c r="A127" s="154" t="s">
        <v>1646</v>
      </c>
      <c r="B127" s="211">
        <v>1</v>
      </c>
      <c r="C127" s="87"/>
      <c r="D127" s="87"/>
      <c r="E127" s="424"/>
      <c r="F127" s="549"/>
    </row>
    <row r="128" spans="1:6" ht="13.75">
      <c r="A128" s="154" t="s">
        <v>1647</v>
      </c>
      <c r="B128" s="211">
        <v>2</v>
      </c>
      <c r="C128" s="87"/>
      <c r="D128" s="87"/>
      <c r="E128" s="424"/>
      <c r="F128" s="549"/>
    </row>
    <row r="129" spans="1:6" ht="13.75">
      <c r="A129" s="154" t="s">
        <v>1648</v>
      </c>
      <c r="B129" s="93" t="s">
        <v>28</v>
      </c>
      <c r="C129" s="87"/>
      <c r="D129" s="87"/>
      <c r="E129" s="424"/>
      <c r="F129" s="549"/>
    </row>
    <row r="130" spans="1:6" ht="15" thickBot="1">
      <c r="A130" s="156"/>
      <c r="B130" s="101" t="s">
        <v>74</v>
      </c>
      <c r="C130" s="87"/>
      <c r="D130" s="264">
        <f>SUM(D127:D129)</f>
        <v>0</v>
      </c>
      <c r="E130" s="426">
        <f>SUM(E127:E129)</f>
        <v>0</v>
      </c>
      <c r="F130" s="549"/>
    </row>
    <row r="131" spans="1:6" ht="15" thickTop="1" thickBot="1">
      <c r="A131" s="224"/>
      <c r="B131" s="213" t="s">
        <v>20</v>
      </c>
      <c r="C131" s="219"/>
      <c r="D131" s="216">
        <f>D125+D120+D115+D130</f>
        <v>0</v>
      </c>
      <c r="E131" s="429">
        <f>E125+E120+E115+E130</f>
        <v>0</v>
      </c>
      <c r="F131" s="549"/>
    </row>
    <row r="132" spans="1:6" ht="14.4" thickTop="1">
      <c r="A132" s="154" t="s">
        <v>611</v>
      </c>
      <c r="B132" s="87"/>
      <c r="C132" s="87"/>
      <c r="D132" s="87"/>
      <c r="E132" s="424"/>
      <c r="F132" s="549"/>
    </row>
    <row r="133" spans="1:6" ht="13.75">
      <c r="A133" s="154" t="s">
        <v>1381</v>
      </c>
      <c r="B133" s="154" t="s">
        <v>357</v>
      </c>
      <c r="C133" s="93"/>
      <c r="D133" s="348"/>
      <c r="E133" s="425"/>
      <c r="F133" s="549">
        <v>2220</v>
      </c>
    </row>
    <row r="134" spans="1:6" ht="13.75">
      <c r="A134" s="154" t="s">
        <v>1382</v>
      </c>
      <c r="B134" s="332" t="s">
        <v>432</v>
      </c>
      <c r="C134" s="92"/>
      <c r="D134" s="348"/>
      <c r="E134" s="348"/>
      <c r="F134" s="549">
        <v>2221</v>
      </c>
    </row>
    <row r="135" spans="1:6" ht="13.75">
      <c r="A135" s="154" t="s">
        <v>1383</v>
      </c>
      <c r="B135" s="333" t="s">
        <v>25</v>
      </c>
      <c r="C135" s="92"/>
      <c r="D135" s="87"/>
      <c r="E135" s="424"/>
      <c r="F135" s="549"/>
    </row>
    <row r="136" spans="1:6" ht="13.75">
      <c r="A136" s="154" t="s">
        <v>1384</v>
      </c>
      <c r="B136" s="333" t="s">
        <v>366</v>
      </c>
      <c r="C136" s="92"/>
      <c r="D136" s="87"/>
      <c r="E136" s="424"/>
      <c r="F136" s="549"/>
    </row>
    <row r="137" spans="1:6" ht="13.75">
      <c r="A137" s="154" t="s">
        <v>1385</v>
      </c>
      <c r="B137" s="332" t="s">
        <v>433</v>
      </c>
      <c r="C137" s="92"/>
      <c r="D137" s="348"/>
      <c r="E137" s="348"/>
      <c r="F137" s="549" t="s">
        <v>1069</v>
      </c>
    </row>
    <row r="138" spans="1:6" ht="13.75">
      <c r="A138" s="154" t="s">
        <v>1386</v>
      </c>
      <c r="B138" s="333" t="s">
        <v>25</v>
      </c>
      <c r="C138" s="92"/>
      <c r="D138" s="87"/>
      <c r="E138" s="424"/>
      <c r="F138" s="549"/>
    </row>
    <row r="139" spans="1:6" ht="13.75">
      <c r="A139" s="154" t="s">
        <v>1387</v>
      </c>
      <c r="B139" s="333" t="s">
        <v>366</v>
      </c>
      <c r="C139" s="92"/>
      <c r="D139" s="87"/>
      <c r="E139" s="424"/>
      <c r="F139" s="549"/>
    </row>
    <row r="140" spans="1:6" ht="14.4" thickBot="1">
      <c r="A140" s="224"/>
      <c r="B140" s="213" t="s">
        <v>355</v>
      </c>
      <c r="C140" s="213"/>
      <c r="D140" s="216">
        <f t="shared" ref="D140:E140" si="3">SUM(D135:D139)</f>
        <v>0</v>
      </c>
      <c r="E140" s="429">
        <f t="shared" si="3"/>
        <v>0</v>
      </c>
      <c r="F140" s="549"/>
    </row>
    <row r="141" spans="1:6" ht="14.4" thickTop="1">
      <c r="A141" s="154" t="s">
        <v>612</v>
      </c>
      <c r="B141" s="87"/>
      <c r="C141" s="287"/>
      <c r="D141" s="87"/>
      <c r="E141" s="424"/>
      <c r="F141" s="549"/>
    </row>
    <row r="142" spans="1:6" ht="13.75">
      <c r="A142" s="154"/>
      <c r="B142" s="154" t="s">
        <v>27</v>
      </c>
      <c r="C142" s="287" t="s">
        <v>749</v>
      </c>
      <c r="D142" s="348"/>
      <c r="E142" s="425"/>
      <c r="F142" s="549">
        <v>2900</v>
      </c>
    </row>
    <row r="143" spans="1:6" ht="13.75">
      <c r="A143" s="154" t="s">
        <v>1388</v>
      </c>
      <c r="B143" s="352" t="s">
        <v>842</v>
      </c>
      <c r="C143" s="93"/>
      <c r="D143" s="348"/>
      <c r="E143" s="425"/>
      <c r="F143" s="549">
        <v>2910</v>
      </c>
    </row>
    <row r="144" spans="1:6" ht="13.75">
      <c r="A144" s="154" t="s">
        <v>1389</v>
      </c>
      <c r="B144" s="93" t="s">
        <v>843</v>
      </c>
      <c r="C144" s="93"/>
      <c r="D144" s="87"/>
      <c r="E144" s="424"/>
      <c r="F144" s="549">
        <v>2911</v>
      </c>
    </row>
    <row r="145" spans="1:6" ht="13.75">
      <c r="A145" s="154" t="s">
        <v>1390</v>
      </c>
      <c r="B145" s="93" t="s">
        <v>844</v>
      </c>
      <c r="C145" s="93"/>
      <c r="D145" s="87"/>
      <c r="E145" s="424"/>
      <c r="F145" s="549">
        <v>2912</v>
      </c>
    </row>
    <row r="146" spans="1:6" ht="15" thickBot="1">
      <c r="A146" s="154"/>
      <c r="B146" s="101" t="s">
        <v>74</v>
      </c>
      <c r="C146" s="93"/>
      <c r="D146" s="264">
        <f>SUM(D144:D145)</f>
        <v>0</v>
      </c>
      <c r="E146" s="426">
        <f>SUM(E144:E145)</f>
        <v>0</v>
      </c>
      <c r="F146" s="549"/>
    </row>
    <row r="147" spans="1:6" ht="14.4" thickTop="1">
      <c r="A147" s="154" t="s">
        <v>1649</v>
      </c>
      <c r="B147" s="353" t="s">
        <v>845</v>
      </c>
      <c r="C147" s="93"/>
      <c r="D147" s="348"/>
      <c r="E147" s="425"/>
      <c r="F147" s="549">
        <v>2920</v>
      </c>
    </row>
    <row r="148" spans="1:6" ht="13.75">
      <c r="A148" s="154" t="s">
        <v>1650</v>
      </c>
      <c r="B148" s="93" t="s">
        <v>843</v>
      </c>
      <c r="C148" s="93"/>
      <c r="D148" s="87"/>
      <c r="E148" s="424"/>
      <c r="F148" s="549">
        <v>2921</v>
      </c>
    </row>
    <row r="149" spans="1:6" ht="13.75">
      <c r="A149" s="154" t="s">
        <v>1651</v>
      </c>
      <c r="B149" s="93" t="s">
        <v>844</v>
      </c>
      <c r="C149" s="93"/>
      <c r="D149" s="87"/>
      <c r="E149" s="424"/>
      <c r="F149" s="549">
        <v>2922</v>
      </c>
    </row>
    <row r="150" spans="1:6" ht="13.75">
      <c r="A150" s="154" t="s">
        <v>1652</v>
      </c>
      <c r="B150" s="93" t="s">
        <v>846</v>
      </c>
      <c r="C150" s="93"/>
      <c r="D150" s="87"/>
      <c r="E150" s="424"/>
      <c r="F150" s="549">
        <v>2923</v>
      </c>
    </row>
    <row r="151" spans="1:6" ht="15" thickBot="1">
      <c r="A151" s="154"/>
      <c r="B151" s="101" t="s">
        <v>74</v>
      </c>
      <c r="C151" s="93"/>
      <c r="D151" s="264">
        <f>SUM(D148:D150)</f>
        <v>0</v>
      </c>
      <c r="E151" s="426">
        <f>SUM(E148:E150)</f>
        <v>0</v>
      </c>
      <c r="F151" s="549"/>
    </row>
    <row r="152" spans="1:6" ht="15" thickTop="1" thickBot="1">
      <c r="A152" s="224"/>
      <c r="B152" s="213" t="s">
        <v>20</v>
      </c>
      <c r="C152" s="213"/>
      <c r="D152" s="216">
        <f>D151+D146</f>
        <v>0</v>
      </c>
      <c r="E152" s="429">
        <f>E151+E146</f>
        <v>0</v>
      </c>
      <c r="F152" s="549"/>
    </row>
    <row r="153" spans="1:6" ht="14.4" thickTop="1">
      <c r="A153" s="154" t="s">
        <v>613</v>
      </c>
      <c r="B153" s="93"/>
      <c r="C153" s="93"/>
      <c r="D153" s="87"/>
      <c r="E153" s="424"/>
      <c r="F153" s="549"/>
    </row>
    <row r="154" spans="1:6" ht="13.75">
      <c r="A154" s="154" t="s">
        <v>1391</v>
      </c>
      <c r="B154" s="154" t="s">
        <v>360</v>
      </c>
      <c r="C154" s="93"/>
      <c r="D154" s="348"/>
      <c r="E154" s="425"/>
      <c r="F154" s="549">
        <v>2450</v>
      </c>
    </row>
    <row r="155" spans="1:6" ht="13.75">
      <c r="A155" s="154" t="s">
        <v>1392</v>
      </c>
      <c r="B155" s="332" t="s">
        <v>40</v>
      </c>
      <c r="C155" s="92"/>
      <c r="D155" s="87"/>
      <c r="E155" s="424"/>
      <c r="F155" s="549"/>
    </row>
    <row r="156" spans="1:6" ht="13.75">
      <c r="A156" s="154" t="s">
        <v>1393</v>
      </c>
      <c r="B156" s="332" t="s">
        <v>406</v>
      </c>
      <c r="C156" s="92"/>
      <c r="D156" s="87"/>
      <c r="E156" s="424"/>
      <c r="F156" s="549"/>
    </row>
    <row r="157" spans="1:6" ht="13.75">
      <c r="A157" s="154" t="s">
        <v>1394</v>
      </c>
      <c r="B157" s="332" t="s">
        <v>28</v>
      </c>
      <c r="C157" s="92"/>
      <c r="D157" s="87"/>
      <c r="E157" s="424"/>
      <c r="F157" s="549"/>
    </row>
    <row r="158" spans="1:6" ht="14.4" thickBot="1">
      <c r="A158" s="224"/>
      <c r="B158" s="213" t="s">
        <v>20</v>
      </c>
      <c r="C158" s="213"/>
      <c r="D158" s="215">
        <f>SUM(D155:D157)</f>
        <v>0</v>
      </c>
      <c r="E158" s="428">
        <f>SUM(E155:E157)</f>
        <v>0</v>
      </c>
      <c r="F158" s="549"/>
    </row>
    <row r="159" spans="1:6" ht="14.4" thickTop="1">
      <c r="A159" s="154" t="s">
        <v>614</v>
      </c>
      <c r="B159" s="93"/>
      <c r="C159" s="93"/>
      <c r="D159" s="87"/>
      <c r="E159" s="424"/>
      <c r="F159" s="549"/>
    </row>
    <row r="160" spans="1:6" ht="13.75">
      <c r="A160" s="154" t="s">
        <v>1395</v>
      </c>
      <c r="B160" s="154" t="s">
        <v>425</v>
      </c>
      <c r="C160" s="287" t="s">
        <v>595</v>
      </c>
      <c r="D160" s="348"/>
      <c r="E160" s="425"/>
      <c r="F160" s="549"/>
    </row>
    <row r="161" spans="1:7" ht="13.75">
      <c r="A161" s="154" t="s">
        <v>1396</v>
      </c>
      <c r="B161" s="85" t="s">
        <v>1015</v>
      </c>
      <c r="C161" s="93"/>
      <c r="D161" s="348"/>
      <c r="E161" s="425"/>
      <c r="F161" s="549">
        <v>2400</v>
      </c>
    </row>
    <row r="162" spans="1:7" ht="13.75">
      <c r="A162" s="154" t="s">
        <v>1397</v>
      </c>
      <c r="B162" s="92" t="s">
        <v>22</v>
      </c>
      <c r="C162" s="93"/>
      <c r="D162" s="87"/>
      <c r="E162" s="424"/>
      <c r="F162" s="549">
        <v>2401</v>
      </c>
    </row>
    <row r="163" spans="1:7" ht="13.75">
      <c r="A163" s="154" t="s">
        <v>1398</v>
      </c>
      <c r="B163" s="92" t="s">
        <v>23</v>
      </c>
      <c r="C163" s="93"/>
      <c r="D163" s="87"/>
      <c r="E163" s="424"/>
      <c r="F163" s="549">
        <v>2402</v>
      </c>
    </row>
    <row r="164" spans="1:7" ht="13.75">
      <c r="A164" s="154" t="s">
        <v>1399</v>
      </c>
      <c r="B164" s="92" t="s">
        <v>24</v>
      </c>
      <c r="C164" s="93"/>
      <c r="D164" s="87"/>
      <c r="E164" s="424"/>
      <c r="F164" s="549"/>
    </row>
    <row r="165" spans="1:7" ht="13.75">
      <c r="A165" s="154" t="s">
        <v>1400</v>
      </c>
      <c r="B165" s="92" t="s">
        <v>434</v>
      </c>
      <c r="C165" s="93"/>
      <c r="D165" s="87"/>
      <c r="E165" s="424"/>
      <c r="F165" s="549">
        <v>2403</v>
      </c>
    </row>
    <row r="166" spans="1:7" ht="15" thickBot="1">
      <c r="A166" s="88"/>
      <c r="B166" s="101" t="s">
        <v>74</v>
      </c>
      <c r="C166" s="93"/>
      <c r="D166" s="264">
        <f>SUM(D162:D165)</f>
        <v>0</v>
      </c>
      <c r="E166" s="426">
        <f>SUM(E162:E165)</f>
        <v>0</v>
      </c>
      <c r="F166" s="549"/>
    </row>
    <row r="167" spans="1:7" ht="14.4" thickTop="1">
      <c r="A167" s="154" t="s">
        <v>1101</v>
      </c>
      <c r="B167" s="85" t="s">
        <v>746</v>
      </c>
      <c r="C167" s="287" t="s">
        <v>743</v>
      </c>
      <c r="D167" s="348"/>
      <c r="E167" s="425"/>
      <c r="F167" s="549"/>
    </row>
    <row r="168" spans="1:7" ht="13.75">
      <c r="A168" s="154" t="s">
        <v>1653</v>
      </c>
      <c r="B168" s="93" t="s">
        <v>1786</v>
      </c>
      <c r="C168" s="93"/>
      <c r="D168" s="87"/>
      <c r="E168" s="424"/>
      <c r="F168" s="549"/>
    </row>
    <row r="169" spans="1:7" ht="13.75">
      <c r="A169" s="154" t="s">
        <v>1654</v>
      </c>
      <c r="B169" s="93" t="s">
        <v>1191</v>
      </c>
      <c r="C169" s="93"/>
      <c r="D169" s="87"/>
      <c r="E169" s="424"/>
      <c r="F169" s="549">
        <v>2231</v>
      </c>
    </row>
    <row r="170" spans="1:7" ht="13.75">
      <c r="A170" s="154" t="s">
        <v>1655</v>
      </c>
      <c r="B170" s="93" t="s">
        <v>28</v>
      </c>
      <c r="C170" s="93"/>
      <c r="D170" s="87"/>
      <c r="E170" s="424"/>
      <c r="F170" s="549"/>
    </row>
    <row r="171" spans="1:7" ht="15" thickBot="1">
      <c r="A171" s="88"/>
      <c r="B171" s="101" t="s">
        <v>74</v>
      </c>
      <c r="C171" s="93"/>
      <c r="D171" s="264">
        <f>SUM(D168:D170)</f>
        <v>0</v>
      </c>
      <c r="E171" s="426">
        <f>SUM(E168:E170)</f>
        <v>0</v>
      </c>
      <c r="F171" s="549"/>
    </row>
    <row r="172" spans="1:7" ht="15" thickTop="1" thickBot="1">
      <c r="A172" s="223"/>
      <c r="B172" s="213" t="s">
        <v>20</v>
      </c>
      <c r="C172" s="213"/>
      <c r="D172" s="215">
        <f>D171+D166</f>
        <v>0</v>
      </c>
      <c r="E172" s="428">
        <f>E171+E166</f>
        <v>0</v>
      </c>
      <c r="F172" s="549"/>
    </row>
    <row r="173" spans="1:7" ht="14.4" thickTop="1">
      <c r="A173" s="154" t="s">
        <v>615</v>
      </c>
      <c r="B173" s="87"/>
      <c r="C173" s="87"/>
      <c r="D173" s="87"/>
      <c r="E173" s="424"/>
      <c r="F173" s="535"/>
    </row>
    <row r="174" spans="1:7" ht="13.75">
      <c r="A174" s="154" t="s">
        <v>29</v>
      </c>
      <c r="B174" s="85"/>
      <c r="C174" s="85"/>
      <c r="D174" s="195"/>
      <c r="E174" s="453"/>
      <c r="F174" s="550"/>
    </row>
    <row r="175" spans="1:7" ht="17.399999999999999">
      <c r="A175" s="440" t="s">
        <v>1401</v>
      </c>
      <c r="B175" s="330" t="s">
        <v>37</v>
      </c>
      <c r="C175" s="93"/>
      <c r="D175" s="87"/>
      <c r="E175" s="424"/>
      <c r="F175" s="551">
        <v>3000</v>
      </c>
      <c r="G175" s="422"/>
    </row>
    <row r="176" spans="1:7" ht="18" thickBot="1">
      <c r="A176" s="154"/>
      <c r="B176" s="101" t="s">
        <v>74</v>
      </c>
      <c r="C176" s="93"/>
      <c r="D176" s="264">
        <f>SUM(D175)</f>
        <v>0</v>
      </c>
      <c r="E176" s="426">
        <f>SUM(E175)</f>
        <v>0</v>
      </c>
      <c r="F176" s="551"/>
      <c r="G176" s="421"/>
    </row>
    <row r="177" spans="1:6" ht="14.4" thickTop="1">
      <c r="A177" s="154" t="s">
        <v>1402</v>
      </c>
      <c r="B177" s="85" t="s">
        <v>378</v>
      </c>
      <c r="C177" s="93"/>
      <c r="D177" s="348"/>
      <c r="E177" s="425"/>
      <c r="F177" s="551">
        <v>3100</v>
      </c>
    </row>
    <row r="178" spans="1:6" ht="13.75">
      <c r="A178" s="154" t="s">
        <v>1403</v>
      </c>
      <c r="B178" s="92" t="s">
        <v>369</v>
      </c>
      <c r="C178" s="87"/>
      <c r="D178" s="87"/>
      <c r="E178" s="424"/>
      <c r="F178" s="551">
        <v>3101</v>
      </c>
    </row>
    <row r="179" spans="1:6" ht="13.75">
      <c r="A179" s="154"/>
      <c r="B179" s="92"/>
      <c r="C179" s="87"/>
      <c r="D179" s="87"/>
      <c r="E179" s="424"/>
      <c r="F179" s="551"/>
    </row>
    <row r="180" spans="1:6" ht="13.75">
      <c r="A180" s="254"/>
      <c r="B180" s="92"/>
      <c r="C180" s="87"/>
      <c r="D180" s="87"/>
      <c r="E180" s="424"/>
      <c r="F180" s="551"/>
    </row>
    <row r="181" spans="1:6" ht="15" thickBot="1">
      <c r="A181" s="354"/>
      <c r="B181" s="101" t="s">
        <v>74</v>
      </c>
      <c r="C181" s="87"/>
      <c r="D181" s="264">
        <f t="shared" ref="D181:E181" si="4">SUM(D178:D180)</f>
        <v>0</v>
      </c>
      <c r="E181" s="426">
        <f t="shared" si="4"/>
        <v>0</v>
      </c>
      <c r="F181" s="551"/>
    </row>
    <row r="182" spans="1:6" ht="14.4" thickTop="1">
      <c r="A182" s="154" t="s">
        <v>1102</v>
      </c>
      <c r="B182" s="330" t="s">
        <v>702</v>
      </c>
      <c r="C182" s="93"/>
      <c r="D182" s="348"/>
      <c r="E182" s="425"/>
      <c r="F182" s="551">
        <v>3200</v>
      </c>
    </row>
    <row r="183" spans="1:6" ht="13.75">
      <c r="A183" s="154" t="s">
        <v>1103</v>
      </c>
      <c r="B183" s="92" t="s">
        <v>978</v>
      </c>
      <c r="C183" s="93"/>
      <c r="D183" s="87"/>
      <c r="E183" s="424"/>
      <c r="F183" s="551">
        <v>3201</v>
      </c>
    </row>
    <row r="184" spans="1:6" ht="13.75">
      <c r="A184" s="154" t="s">
        <v>1104</v>
      </c>
      <c r="B184" s="93" t="s">
        <v>407</v>
      </c>
      <c r="C184" s="93"/>
      <c r="D184" s="87"/>
      <c r="E184" s="424"/>
      <c r="F184" s="551">
        <v>3202</v>
      </c>
    </row>
    <row r="185" spans="1:6" ht="13.75">
      <c r="A185" s="154" t="s">
        <v>1105</v>
      </c>
      <c r="B185" s="92" t="s">
        <v>408</v>
      </c>
      <c r="C185" s="93"/>
      <c r="D185" s="87"/>
      <c r="E185" s="424"/>
      <c r="F185" s="551">
        <v>3203</v>
      </c>
    </row>
    <row r="186" spans="1:6" ht="13.75">
      <c r="A186" s="154" t="s">
        <v>1106</v>
      </c>
      <c r="B186" s="93" t="s">
        <v>409</v>
      </c>
      <c r="C186" s="93"/>
      <c r="D186" s="87"/>
      <c r="E186" s="424"/>
      <c r="F186" s="551">
        <v>3204</v>
      </c>
    </row>
    <row r="187" spans="1:6" ht="13.75">
      <c r="A187" s="154" t="s">
        <v>1107</v>
      </c>
      <c r="B187" s="92" t="s">
        <v>985</v>
      </c>
      <c r="C187" s="93"/>
      <c r="D187" s="87"/>
      <c r="E187" s="424"/>
      <c r="F187" s="551">
        <v>3103</v>
      </c>
    </row>
    <row r="188" spans="1:6" ht="13.75">
      <c r="A188" s="154" t="s">
        <v>1108</v>
      </c>
      <c r="B188" s="92" t="s">
        <v>986</v>
      </c>
      <c r="C188" s="93"/>
      <c r="D188" s="87"/>
      <c r="E188" s="424"/>
      <c r="F188" s="551">
        <v>3102</v>
      </c>
    </row>
    <row r="189" spans="1:6" ht="13.75">
      <c r="A189" s="154" t="s">
        <v>1109</v>
      </c>
      <c r="B189" s="93" t="s">
        <v>847</v>
      </c>
      <c r="C189" s="93"/>
      <c r="D189" s="87"/>
      <c r="E189" s="424"/>
      <c r="F189" s="551"/>
    </row>
    <row r="190" spans="1:6" ht="15" thickBot="1">
      <c r="A190" s="154"/>
      <c r="B190" s="101" t="s">
        <v>74</v>
      </c>
      <c r="C190" s="93"/>
      <c r="D190" s="264">
        <f>SUM(D183:D189)</f>
        <v>0</v>
      </c>
      <c r="E190" s="426">
        <f>SUM(E183:E189)</f>
        <v>0</v>
      </c>
      <c r="F190" s="551"/>
    </row>
    <row r="191" spans="1:6" ht="14.4" thickTop="1">
      <c r="A191" s="154" t="s">
        <v>1110</v>
      </c>
      <c r="B191" s="85" t="s">
        <v>699</v>
      </c>
      <c r="C191" s="93"/>
      <c r="D191" s="348"/>
      <c r="E191" s="425"/>
      <c r="F191" s="551"/>
    </row>
    <row r="192" spans="1:6" ht="13.75">
      <c r="A192" s="154" t="s">
        <v>1111</v>
      </c>
      <c r="B192" s="91" t="s">
        <v>700</v>
      </c>
      <c r="C192" s="93"/>
      <c r="D192" s="87"/>
      <c r="E192" s="424"/>
      <c r="F192" s="551"/>
    </row>
    <row r="193" spans="1:6" ht="13.75">
      <c r="A193" s="154" t="s">
        <v>1112</v>
      </c>
      <c r="B193" s="91" t="s">
        <v>701</v>
      </c>
      <c r="C193" s="93"/>
      <c r="D193" s="87"/>
      <c r="E193" s="424"/>
      <c r="F193" s="551"/>
    </row>
    <row r="194" spans="1:6" ht="15" thickBot="1">
      <c r="A194" s="154"/>
      <c r="B194" s="101" t="s">
        <v>74</v>
      </c>
      <c r="C194" s="93"/>
      <c r="D194" s="264">
        <f>SUM(D192:D193)</f>
        <v>0</v>
      </c>
      <c r="E194" s="426">
        <f>SUM(E192:E193)</f>
        <v>0</v>
      </c>
      <c r="F194" s="551"/>
    </row>
    <row r="195" spans="1:6" ht="14.4" thickTop="1">
      <c r="A195" s="154" t="s">
        <v>1113</v>
      </c>
      <c r="B195" s="330" t="s">
        <v>379</v>
      </c>
      <c r="C195" s="93"/>
      <c r="D195" s="348"/>
      <c r="E195" s="425"/>
      <c r="F195" s="551">
        <v>3300</v>
      </c>
    </row>
    <row r="196" spans="1:6" ht="13.75">
      <c r="A196" s="154" t="s">
        <v>1114</v>
      </c>
      <c r="B196" s="91" t="s">
        <v>848</v>
      </c>
      <c r="C196" s="93"/>
      <c r="D196" s="87"/>
      <c r="E196" s="424"/>
      <c r="F196" s="551">
        <v>3301</v>
      </c>
    </row>
    <row r="197" spans="1:6" ht="13.75">
      <c r="A197" s="154" t="s">
        <v>1115</v>
      </c>
      <c r="B197" s="91" t="s">
        <v>849</v>
      </c>
      <c r="C197" s="93"/>
      <c r="D197" s="87"/>
      <c r="E197" s="424"/>
      <c r="F197" s="551">
        <v>3302</v>
      </c>
    </row>
    <row r="198" spans="1:6" ht="13.75">
      <c r="A198" s="154" t="s">
        <v>1116</v>
      </c>
      <c r="B198" s="91" t="s">
        <v>850</v>
      </c>
      <c r="C198" s="93"/>
      <c r="D198" s="87"/>
      <c r="E198" s="424"/>
      <c r="F198" s="551">
        <v>3303</v>
      </c>
    </row>
    <row r="199" spans="1:6" ht="13.75">
      <c r="A199" s="154" t="s">
        <v>1656</v>
      </c>
      <c r="B199" s="91" t="s">
        <v>389</v>
      </c>
      <c r="C199" s="93"/>
      <c r="D199" s="87"/>
      <c r="E199" s="424"/>
      <c r="F199" s="551">
        <v>3304</v>
      </c>
    </row>
    <row r="200" spans="1:6" ht="15" thickBot="1">
      <c r="A200" s="154"/>
      <c r="B200" s="101" t="s">
        <v>74</v>
      </c>
      <c r="C200" s="93"/>
      <c r="D200" s="264">
        <f t="shared" ref="D200:E200" si="5">SUM(D195:D199)</f>
        <v>0</v>
      </c>
      <c r="E200" s="426">
        <f t="shared" si="5"/>
        <v>0</v>
      </c>
      <c r="F200" s="551"/>
    </row>
    <row r="201" spans="1:6" ht="14.4" thickTop="1">
      <c r="A201" s="154" t="s">
        <v>1657</v>
      </c>
      <c r="B201" s="330" t="s">
        <v>380</v>
      </c>
      <c r="C201" s="93"/>
      <c r="D201" s="348"/>
      <c r="E201" s="425"/>
      <c r="F201" s="551">
        <v>3350</v>
      </c>
    </row>
    <row r="202" spans="1:6" ht="13.75">
      <c r="A202" s="154" t="s">
        <v>1658</v>
      </c>
      <c r="B202" s="91" t="s">
        <v>587</v>
      </c>
      <c r="C202" s="93"/>
      <c r="D202" s="87"/>
      <c r="E202" s="424"/>
      <c r="F202" s="551">
        <v>3351</v>
      </c>
    </row>
    <row r="203" spans="1:6" ht="13.75">
      <c r="A203" s="154" t="s">
        <v>1659</v>
      </c>
      <c r="B203" s="91" t="s">
        <v>8</v>
      </c>
      <c r="C203" s="93"/>
      <c r="D203" s="87"/>
      <c r="E203" s="424"/>
      <c r="F203" s="551">
        <v>3352</v>
      </c>
    </row>
    <row r="204" spans="1:6" ht="13.75">
      <c r="A204" s="154" t="s">
        <v>1834</v>
      </c>
      <c r="B204" s="91" t="s">
        <v>1835</v>
      </c>
      <c r="C204" s="93"/>
      <c r="D204" s="206"/>
      <c r="E204" s="432"/>
      <c r="F204" s="551"/>
    </row>
    <row r="205" spans="1:6" ht="15" thickBot="1">
      <c r="A205" s="154"/>
      <c r="B205" s="101" t="s">
        <v>74</v>
      </c>
      <c r="C205" s="93"/>
      <c r="D205" s="264">
        <f>SUM(D202:D204)</f>
        <v>0</v>
      </c>
      <c r="E205" s="264">
        <f>SUM(E202:E204)</f>
        <v>0</v>
      </c>
      <c r="F205" s="551"/>
    </row>
    <row r="206" spans="1:6" ht="14.4" thickTop="1">
      <c r="A206" s="154" t="s">
        <v>1660</v>
      </c>
      <c r="B206" s="330" t="s">
        <v>851</v>
      </c>
      <c r="C206" s="93"/>
      <c r="D206" s="348"/>
      <c r="E206" s="425"/>
      <c r="F206" s="551">
        <v>3400</v>
      </c>
    </row>
    <row r="207" spans="1:6" ht="13.75">
      <c r="A207" s="154"/>
      <c r="B207" s="330"/>
      <c r="C207" s="93"/>
      <c r="D207" s="87"/>
      <c r="E207" s="424"/>
      <c r="F207" s="551"/>
    </row>
    <row r="208" spans="1:6" ht="15" thickBot="1">
      <c r="A208" s="154"/>
      <c r="B208" s="101" t="s">
        <v>74</v>
      </c>
      <c r="C208" s="93"/>
      <c r="D208" s="264">
        <f t="shared" ref="D208:E208" si="6">SUM(D206:D207)</f>
        <v>0</v>
      </c>
      <c r="E208" s="426">
        <f t="shared" si="6"/>
        <v>0</v>
      </c>
      <c r="F208" s="551"/>
    </row>
    <row r="209" spans="1:6" ht="14.4" thickTop="1">
      <c r="A209" s="154" t="s">
        <v>1661</v>
      </c>
      <c r="B209" s="330" t="s">
        <v>34</v>
      </c>
      <c r="C209" s="93"/>
      <c r="D209" s="348"/>
      <c r="E209" s="425"/>
      <c r="F209" s="551">
        <v>3500</v>
      </c>
    </row>
    <row r="210" spans="1:6" ht="13.75">
      <c r="A210" s="154"/>
      <c r="B210" s="330"/>
      <c r="C210" s="93"/>
      <c r="D210" s="87"/>
      <c r="E210" s="424"/>
      <c r="F210" s="551"/>
    </row>
    <row r="211" spans="1:6" ht="15" thickBot="1">
      <c r="A211" s="154"/>
      <c r="B211" s="101" t="s">
        <v>74</v>
      </c>
      <c r="C211" s="93"/>
      <c r="D211" s="264">
        <f t="shared" ref="D211:E211" si="7">SUM(D209:D210)</f>
        <v>0</v>
      </c>
      <c r="E211" s="426">
        <f t="shared" si="7"/>
        <v>0</v>
      </c>
      <c r="F211" s="551"/>
    </row>
    <row r="212" spans="1:6" ht="14.4" thickTop="1">
      <c r="A212" s="154" t="s">
        <v>1662</v>
      </c>
      <c r="B212" s="330" t="s">
        <v>381</v>
      </c>
      <c r="C212" s="93"/>
      <c r="D212" s="348"/>
      <c r="E212" s="425"/>
      <c r="F212" s="551">
        <v>3650</v>
      </c>
    </row>
    <row r="213" spans="1:6" ht="13.75">
      <c r="A213" s="154" t="s">
        <v>1663</v>
      </c>
      <c r="B213" s="92" t="s">
        <v>38</v>
      </c>
      <c r="C213" s="93"/>
      <c r="D213" s="87"/>
      <c r="E213" s="424"/>
      <c r="F213" s="551">
        <v>3651</v>
      </c>
    </row>
    <row r="214" spans="1:6" ht="15" thickBot="1">
      <c r="A214" s="154"/>
      <c r="B214" s="101" t="s">
        <v>74</v>
      </c>
      <c r="C214" s="93"/>
      <c r="D214" s="264">
        <f t="shared" ref="D214:E214" si="8">SUM(D212:D213)</f>
        <v>0</v>
      </c>
      <c r="E214" s="426">
        <f t="shared" si="8"/>
        <v>0</v>
      </c>
      <c r="F214" s="551"/>
    </row>
    <row r="215" spans="1:6" ht="14.4" thickTop="1">
      <c r="A215" s="154" t="s">
        <v>1664</v>
      </c>
      <c r="B215" s="330" t="s">
        <v>39</v>
      </c>
      <c r="C215" s="93"/>
      <c r="D215" s="348"/>
      <c r="E215" s="425"/>
      <c r="F215" s="551"/>
    </row>
    <row r="216" spans="1:6" ht="13.75">
      <c r="A216" s="154" t="s">
        <v>1665</v>
      </c>
      <c r="B216" s="92" t="s">
        <v>464</v>
      </c>
      <c r="C216" s="93"/>
      <c r="D216" s="87"/>
      <c r="E216" s="424"/>
      <c r="F216" s="551">
        <v>3653</v>
      </c>
    </row>
    <row r="217" spans="1:6" ht="13.75">
      <c r="A217" s="154" t="s">
        <v>1666</v>
      </c>
      <c r="B217" s="92" t="s">
        <v>32</v>
      </c>
      <c r="C217" s="92"/>
      <c r="D217" s="87"/>
      <c r="E217" s="424"/>
      <c r="F217" s="551">
        <v>3652</v>
      </c>
    </row>
    <row r="218" spans="1:6" ht="13.75">
      <c r="A218" s="154" t="s">
        <v>1667</v>
      </c>
      <c r="B218" s="92" t="s">
        <v>33</v>
      </c>
      <c r="C218" s="92"/>
      <c r="D218" s="87"/>
      <c r="E218" s="424"/>
      <c r="F218" s="551"/>
    </row>
    <row r="219" spans="1:6" ht="13.75">
      <c r="A219" s="154" t="s">
        <v>1668</v>
      </c>
      <c r="B219" s="92" t="s">
        <v>35</v>
      </c>
      <c r="C219" s="92"/>
      <c r="D219" s="87"/>
      <c r="E219" s="424"/>
      <c r="F219" s="551"/>
    </row>
    <row r="220" spans="1:6" ht="13.75">
      <c r="A220" s="154" t="s">
        <v>1669</v>
      </c>
      <c r="B220" s="92" t="s">
        <v>36</v>
      </c>
      <c r="C220" s="92"/>
      <c r="D220" s="87"/>
      <c r="E220" s="424"/>
      <c r="F220" s="551"/>
    </row>
    <row r="221" spans="1:6" ht="13.75">
      <c r="A221" s="154" t="s">
        <v>1670</v>
      </c>
      <c r="B221" s="92" t="s">
        <v>39</v>
      </c>
      <c r="C221" s="92"/>
      <c r="D221" s="87"/>
      <c r="E221" s="424"/>
      <c r="F221" s="551">
        <v>3700</v>
      </c>
    </row>
    <row r="222" spans="1:6" ht="15" thickBot="1">
      <c r="A222" s="156"/>
      <c r="B222" s="101" t="s">
        <v>74</v>
      </c>
      <c r="C222" s="338"/>
      <c r="D222" s="264">
        <f>SUM(D215:D221)</f>
        <v>0</v>
      </c>
      <c r="E222" s="426">
        <f>SUM(E215:E221)</f>
        <v>0</v>
      </c>
      <c r="F222" s="551"/>
    </row>
    <row r="223" spans="1:6" ht="15" thickTop="1" thickBot="1">
      <c r="A223" s="224"/>
      <c r="B223" s="213" t="s">
        <v>20</v>
      </c>
      <c r="C223" s="213"/>
      <c r="D223" s="215">
        <f>D222+D214+D211+D208+D205+D200+D194+D190+D176+D181</f>
        <v>0</v>
      </c>
      <c r="E223" s="428">
        <f>E222+E214+E211+E208+E205+E200+E194+E190+E176+E181</f>
        <v>0</v>
      </c>
      <c r="F223" s="201"/>
    </row>
    <row r="224" spans="1:6" ht="14.4" thickTop="1">
      <c r="A224" s="154" t="s">
        <v>616</v>
      </c>
      <c r="B224" s="287"/>
      <c r="C224" s="287"/>
      <c r="D224" s="198"/>
      <c r="E224" s="430"/>
      <c r="F224" s="201"/>
    </row>
    <row r="225" spans="1:6" ht="13.75">
      <c r="A225" s="154" t="s">
        <v>1404</v>
      </c>
      <c r="B225" s="154" t="s">
        <v>460</v>
      </c>
      <c r="C225" s="287"/>
      <c r="D225" s="348"/>
      <c r="E225" s="425"/>
      <c r="F225" s="552"/>
    </row>
    <row r="226" spans="1:6" ht="13.75">
      <c r="A226" s="154" t="s">
        <v>1405</v>
      </c>
      <c r="B226" s="356" t="s">
        <v>1941</v>
      </c>
      <c r="C226" s="287"/>
      <c r="D226" s="348"/>
      <c r="E226" s="425"/>
      <c r="F226" s="552">
        <v>2800</v>
      </c>
    </row>
    <row r="227" spans="1:6" ht="13.75">
      <c r="A227" s="154" t="s">
        <v>1406</v>
      </c>
      <c r="B227" s="349" t="s">
        <v>1942</v>
      </c>
      <c r="C227" s="287"/>
      <c r="D227" s="348"/>
      <c r="E227" s="425"/>
      <c r="F227" s="552"/>
    </row>
    <row r="228" spans="1:6" ht="13.75">
      <c r="A228" s="154" t="s">
        <v>1407</v>
      </c>
      <c r="B228" s="92" t="s">
        <v>854</v>
      </c>
      <c r="C228" s="287"/>
      <c r="D228" s="87"/>
      <c r="E228" s="424"/>
      <c r="F228" s="552">
        <v>2801</v>
      </c>
    </row>
    <row r="229" spans="1:6" ht="13.75">
      <c r="A229" s="154" t="s">
        <v>1408</v>
      </c>
      <c r="B229" s="92" t="s">
        <v>834</v>
      </c>
      <c r="C229" s="287"/>
      <c r="D229" s="87"/>
      <c r="E229" s="424"/>
      <c r="F229" s="552">
        <v>2802</v>
      </c>
    </row>
    <row r="230" spans="1:6" ht="15" thickBot="1">
      <c r="A230" s="154"/>
      <c r="B230" s="101" t="s">
        <v>74</v>
      </c>
      <c r="C230" s="287"/>
      <c r="D230" s="264">
        <f>SUM(D228:D229)</f>
        <v>0</v>
      </c>
      <c r="E230" s="426">
        <f>SUM(E228:E229)</f>
        <v>0</v>
      </c>
      <c r="F230" s="552"/>
    </row>
    <row r="231" spans="1:6" ht="14.4" thickTop="1">
      <c r="A231" s="154" t="s">
        <v>1409</v>
      </c>
      <c r="B231" s="350" t="s">
        <v>1943</v>
      </c>
      <c r="C231" s="287"/>
      <c r="D231" s="348"/>
      <c r="E231" s="425"/>
      <c r="F231" s="552"/>
    </row>
    <row r="232" spans="1:6" ht="13.75">
      <c r="A232" s="154" t="s">
        <v>1410</v>
      </c>
      <c r="B232" s="92" t="s">
        <v>839</v>
      </c>
      <c r="C232" s="287"/>
      <c r="D232" s="87"/>
      <c r="E232" s="424"/>
      <c r="F232" s="552">
        <v>2807</v>
      </c>
    </row>
    <row r="233" spans="1:6" ht="13.75">
      <c r="A233" s="154" t="s">
        <v>1411</v>
      </c>
      <c r="B233" s="92" t="s">
        <v>835</v>
      </c>
      <c r="C233" s="287"/>
      <c r="D233" s="87"/>
      <c r="E233" s="424"/>
      <c r="F233" s="552">
        <v>2803</v>
      </c>
    </row>
    <row r="234" spans="1:6" ht="13.75">
      <c r="A234" s="154" t="s">
        <v>1117</v>
      </c>
      <c r="B234" s="92" t="s">
        <v>856</v>
      </c>
      <c r="C234" s="287"/>
      <c r="D234" s="87"/>
      <c r="E234" s="424"/>
      <c r="F234" s="552"/>
    </row>
    <row r="235" spans="1:6" ht="15" thickBot="1">
      <c r="A235" s="154"/>
      <c r="B235" s="101" t="s">
        <v>74</v>
      </c>
      <c r="C235" s="287"/>
      <c r="D235" s="264">
        <f>SUM(D232:D234)</f>
        <v>0</v>
      </c>
      <c r="E235" s="426">
        <f>SUM(E232:E234)</f>
        <v>0</v>
      </c>
      <c r="F235" s="552"/>
    </row>
    <row r="236" spans="1:6" ht="14.4" thickTop="1">
      <c r="A236" s="154" t="s">
        <v>1813</v>
      </c>
      <c r="B236" s="357" t="s">
        <v>1944</v>
      </c>
      <c r="C236" s="287"/>
      <c r="D236" s="348"/>
      <c r="E236" s="425"/>
      <c r="F236" s="552"/>
    </row>
    <row r="237" spans="1:6" ht="13.75">
      <c r="A237" s="154" t="s">
        <v>1812</v>
      </c>
      <c r="B237" s="92" t="s">
        <v>836</v>
      </c>
      <c r="C237" s="287"/>
      <c r="D237" s="87"/>
      <c r="E237" s="424"/>
      <c r="F237" s="552">
        <v>2804</v>
      </c>
    </row>
    <row r="238" spans="1:6" ht="13.75">
      <c r="A238" s="154" t="s">
        <v>1811</v>
      </c>
      <c r="B238" s="92" t="s">
        <v>837</v>
      </c>
      <c r="C238" s="287"/>
      <c r="D238" s="87"/>
      <c r="E238" s="424"/>
      <c r="F238" s="552">
        <v>2805</v>
      </c>
    </row>
    <row r="239" spans="1:6" ht="13.75">
      <c r="A239" s="154" t="s">
        <v>1810</v>
      </c>
      <c r="B239" s="92" t="s">
        <v>838</v>
      </c>
      <c r="C239" s="287"/>
      <c r="D239" s="87"/>
      <c r="E239" s="424"/>
      <c r="F239" s="552">
        <v>2806</v>
      </c>
    </row>
    <row r="240" spans="1:6" ht="13.75">
      <c r="A240" s="154" t="s">
        <v>1809</v>
      </c>
      <c r="B240" s="92" t="s">
        <v>857</v>
      </c>
      <c r="C240" s="287"/>
      <c r="D240" s="87"/>
      <c r="E240" s="424"/>
      <c r="F240" s="552">
        <v>2808</v>
      </c>
    </row>
    <row r="241" spans="1:6" ht="13.75">
      <c r="A241" s="154" t="s">
        <v>1808</v>
      </c>
      <c r="B241" s="527" t="s">
        <v>841</v>
      </c>
      <c r="C241" s="287"/>
      <c r="D241" s="87"/>
      <c r="E241" s="424"/>
      <c r="F241" s="552">
        <v>2809</v>
      </c>
    </row>
    <row r="242" spans="1:6" ht="15" thickBot="1">
      <c r="A242" s="154"/>
      <c r="B242" s="101" t="s">
        <v>74</v>
      </c>
      <c r="C242" s="287"/>
      <c r="D242" s="264">
        <f>SUM(D237:D241)</f>
        <v>0</v>
      </c>
      <c r="E242" s="426">
        <f>SUM(E237:E241)</f>
        <v>0</v>
      </c>
      <c r="F242" s="552">
        <v>2809</v>
      </c>
    </row>
    <row r="243" spans="1:6" ht="14.4" thickTop="1">
      <c r="A243" s="154"/>
      <c r="B243" s="92"/>
      <c r="C243" s="287"/>
      <c r="D243" s="87"/>
      <c r="E243" s="424"/>
      <c r="F243" s="201"/>
    </row>
    <row r="244" spans="1:6" ht="14.4" thickBot="1">
      <c r="A244" s="288"/>
      <c r="B244" s="289" t="s">
        <v>20</v>
      </c>
      <c r="C244" s="289"/>
      <c r="D244" s="218">
        <f>D242+D235+D230</f>
        <v>0</v>
      </c>
      <c r="E244" s="218">
        <f>E242+E235+E230</f>
        <v>0</v>
      </c>
      <c r="F244" s="201"/>
    </row>
    <row r="245" spans="1:6" ht="14.4" thickTop="1">
      <c r="A245" s="413"/>
      <c r="B245" s="414"/>
      <c r="C245" s="414"/>
      <c r="D245" s="415"/>
      <c r="E245" s="431"/>
      <c r="F245" s="201"/>
    </row>
    <row r="246" spans="1:6" ht="13.75">
      <c r="A246" s="157" t="s">
        <v>41</v>
      </c>
      <c r="B246" s="94"/>
      <c r="C246" s="87"/>
      <c r="D246" s="348"/>
      <c r="E246" s="425"/>
      <c r="F246" s="553"/>
    </row>
    <row r="247" spans="1:6" ht="13.75">
      <c r="A247" s="154" t="s">
        <v>617</v>
      </c>
      <c r="B247" s="87"/>
      <c r="C247" s="87"/>
      <c r="D247" s="348"/>
      <c r="E247" s="425"/>
      <c r="F247" s="553"/>
    </row>
    <row r="248" spans="1:6" ht="13.75">
      <c r="A248" s="154" t="s">
        <v>1412</v>
      </c>
      <c r="B248" s="154" t="s">
        <v>715</v>
      </c>
      <c r="C248" s="287" t="s">
        <v>750</v>
      </c>
      <c r="D248" s="348"/>
      <c r="E248" s="348"/>
      <c r="F248" s="554"/>
    </row>
    <row r="249" spans="1:6" ht="13.75">
      <c r="A249" s="154" t="s">
        <v>1413</v>
      </c>
      <c r="B249" s="92" t="s">
        <v>731</v>
      </c>
      <c r="C249" s="92"/>
      <c r="D249" s="87"/>
      <c r="E249" s="424"/>
      <c r="F249" s="554"/>
    </row>
    <row r="250" spans="1:6" ht="13.75">
      <c r="A250" s="154" t="s">
        <v>1414</v>
      </c>
      <c r="B250" s="92" t="s">
        <v>732</v>
      </c>
      <c r="C250" s="92"/>
      <c r="D250" s="87"/>
      <c r="E250" s="424"/>
      <c r="F250" s="554"/>
    </row>
    <row r="251" spans="1:6" ht="13.75">
      <c r="A251" s="154" t="s">
        <v>1415</v>
      </c>
      <c r="B251" s="93" t="s">
        <v>733</v>
      </c>
      <c r="C251" s="92"/>
      <c r="D251" s="87"/>
      <c r="E251" s="424"/>
      <c r="F251" s="554"/>
    </row>
    <row r="252" spans="1:6" ht="14.4" thickBot="1">
      <c r="A252" s="223"/>
      <c r="B252" s="213" t="s">
        <v>20</v>
      </c>
      <c r="C252" s="213"/>
      <c r="D252" s="215">
        <f>SUM(D249:D251)</f>
        <v>0</v>
      </c>
      <c r="E252" s="428">
        <f>SUM(E249:E251)</f>
        <v>0</v>
      </c>
      <c r="F252" s="554"/>
    </row>
    <row r="253" spans="1:6" ht="14.4" thickTop="1">
      <c r="A253" s="154" t="s">
        <v>716</v>
      </c>
      <c r="B253" s="287"/>
      <c r="C253" s="87"/>
      <c r="D253" s="200"/>
      <c r="E253" s="433"/>
      <c r="F253" s="554"/>
    </row>
    <row r="254" spans="1:6" ht="13.75">
      <c r="A254" s="154" t="s">
        <v>1416</v>
      </c>
      <c r="B254" s="154" t="s">
        <v>745</v>
      </c>
      <c r="C254" s="287"/>
      <c r="D254" s="348"/>
      <c r="E254" s="425"/>
      <c r="F254" s="555">
        <v>4230</v>
      </c>
    </row>
    <row r="255" spans="1:6" ht="13.75">
      <c r="A255" s="154" t="s">
        <v>1417</v>
      </c>
      <c r="B255" s="234" t="s">
        <v>1755</v>
      </c>
      <c r="C255" s="287"/>
      <c r="D255" s="87"/>
      <c r="E255" s="424"/>
      <c r="F255" s="555">
        <v>4231</v>
      </c>
    </row>
    <row r="256" spans="1:6" ht="13.75">
      <c r="A256" s="154" t="s">
        <v>1418</v>
      </c>
      <c r="B256" s="87" t="s">
        <v>876</v>
      </c>
      <c r="C256" s="287"/>
      <c r="D256" s="87"/>
      <c r="E256" s="424"/>
      <c r="F256" s="555">
        <v>4232</v>
      </c>
    </row>
    <row r="257" spans="1:6" ht="13.75">
      <c r="A257" s="154" t="s">
        <v>1419</v>
      </c>
      <c r="B257" s="87" t="s">
        <v>877</v>
      </c>
      <c r="C257" s="287"/>
      <c r="D257" s="87"/>
      <c r="E257" s="424"/>
      <c r="F257" s="555">
        <v>4233</v>
      </c>
    </row>
    <row r="258" spans="1:6" ht="13.75">
      <c r="A258" s="154" t="s">
        <v>1420</v>
      </c>
      <c r="B258" s="87" t="s">
        <v>878</v>
      </c>
      <c r="C258" s="287"/>
      <c r="D258" s="87"/>
      <c r="E258" s="424"/>
      <c r="F258" s="555">
        <v>4234</v>
      </c>
    </row>
    <row r="259" spans="1:6" ht="13.75">
      <c r="A259" s="154" t="s">
        <v>1421</v>
      </c>
      <c r="B259" s="87" t="s">
        <v>879</v>
      </c>
      <c r="C259" s="287"/>
      <c r="D259" s="87"/>
      <c r="E259" s="424"/>
      <c r="F259" s="555">
        <v>4235</v>
      </c>
    </row>
    <row r="260" spans="1:6" ht="13.75">
      <c r="A260" s="154" t="s">
        <v>1754</v>
      </c>
      <c r="B260" s="87" t="s">
        <v>880</v>
      </c>
      <c r="C260" s="287"/>
      <c r="D260" s="87"/>
      <c r="E260" s="424"/>
      <c r="F260" s="555">
        <v>4236</v>
      </c>
    </row>
    <row r="261" spans="1:6" ht="14.4" thickBot="1">
      <c r="A261" s="230"/>
      <c r="B261" s="213" t="s">
        <v>20</v>
      </c>
      <c r="C261" s="213"/>
      <c r="D261" s="215">
        <f>SUM(D254:D260)</f>
        <v>0</v>
      </c>
      <c r="E261" s="428">
        <f>SUM(E254:E260)</f>
        <v>0</v>
      </c>
      <c r="F261" s="555">
        <v>4236</v>
      </c>
    </row>
    <row r="262" spans="1:6" ht="14.4" thickTop="1">
      <c r="A262" s="154" t="s">
        <v>618</v>
      </c>
      <c r="B262" s="87"/>
      <c r="C262" s="87"/>
      <c r="D262" s="87"/>
      <c r="E262" s="424"/>
      <c r="F262" s="556"/>
    </row>
    <row r="263" spans="1:6" ht="13.75">
      <c r="A263" s="157" t="s">
        <v>1422</v>
      </c>
      <c r="B263" s="157" t="s">
        <v>580</v>
      </c>
      <c r="C263" s="87"/>
      <c r="D263" s="348"/>
      <c r="E263" s="425"/>
      <c r="F263" s="555">
        <v>4500</v>
      </c>
    </row>
    <row r="264" spans="1:6" ht="13.75">
      <c r="A264" s="157" t="s">
        <v>1423</v>
      </c>
      <c r="B264" s="92" t="s">
        <v>1006</v>
      </c>
      <c r="C264" s="92"/>
      <c r="D264" s="87"/>
      <c r="E264" s="424"/>
      <c r="F264" s="555">
        <v>4503</v>
      </c>
    </row>
    <row r="265" spans="1:6" ht="13.75">
      <c r="A265" s="157" t="s">
        <v>1424</v>
      </c>
      <c r="B265" s="92" t="s">
        <v>1762</v>
      </c>
      <c r="C265" s="92"/>
      <c r="D265" s="87"/>
      <c r="E265" s="424"/>
      <c r="F265" s="555">
        <v>4501</v>
      </c>
    </row>
    <row r="266" spans="1:6" ht="13.75">
      <c r="A266" s="157" t="s">
        <v>1761</v>
      </c>
      <c r="B266" s="92" t="s">
        <v>1763</v>
      </c>
      <c r="C266" s="92"/>
      <c r="D266" s="87"/>
      <c r="E266" s="424"/>
      <c r="F266" s="556">
        <v>4502</v>
      </c>
    </row>
    <row r="267" spans="1:6" ht="14.4" thickBot="1">
      <c r="A267" s="223"/>
      <c r="B267" s="213" t="s">
        <v>20</v>
      </c>
      <c r="C267" s="213"/>
      <c r="D267" s="215">
        <f>SUM(D264:D266)</f>
        <v>0</v>
      </c>
      <c r="E267" s="428">
        <f>SUM(E264:E266)</f>
        <v>0</v>
      </c>
      <c r="F267" s="556"/>
    </row>
    <row r="268" spans="1:6" ht="14.4" thickTop="1">
      <c r="A268" s="154" t="s">
        <v>619</v>
      </c>
      <c r="B268" s="87"/>
      <c r="C268" s="87"/>
      <c r="D268" s="87"/>
      <c r="E268" s="424"/>
      <c r="F268" s="556"/>
    </row>
    <row r="269" spans="1:6" ht="13.75">
      <c r="A269" s="154" t="s">
        <v>1425</v>
      </c>
      <c r="B269" s="154" t="s">
        <v>717</v>
      </c>
      <c r="C269" s="287" t="s">
        <v>601</v>
      </c>
      <c r="D269" s="348"/>
      <c r="E269" s="425"/>
      <c r="F269" s="556"/>
    </row>
    <row r="270" spans="1:6" ht="13.75">
      <c r="A270" s="154" t="s">
        <v>1426</v>
      </c>
      <c r="B270" s="245" t="s">
        <v>5</v>
      </c>
      <c r="C270" s="287" t="s">
        <v>718</v>
      </c>
      <c r="D270" s="348"/>
      <c r="E270" s="425"/>
      <c r="F270" s="555">
        <v>4550</v>
      </c>
    </row>
    <row r="271" spans="1:6" ht="13.75">
      <c r="A271" s="154" t="s">
        <v>1427</v>
      </c>
      <c r="B271" s="93" t="s">
        <v>912</v>
      </c>
      <c r="C271" s="93"/>
      <c r="D271" s="87"/>
      <c r="E271" s="424"/>
      <c r="F271" s="555">
        <v>4551</v>
      </c>
    </row>
    <row r="272" spans="1:6" ht="13.75">
      <c r="A272" s="154" t="s">
        <v>1428</v>
      </c>
      <c r="B272" s="93" t="s">
        <v>913</v>
      </c>
      <c r="C272" s="93"/>
      <c r="D272" s="87"/>
      <c r="E272" s="424"/>
      <c r="F272" s="555">
        <v>4552</v>
      </c>
    </row>
    <row r="273" spans="1:6" ht="13.75">
      <c r="A273" s="154" t="s">
        <v>1429</v>
      </c>
      <c r="B273" s="93" t="s">
        <v>914</v>
      </c>
      <c r="C273" s="93"/>
      <c r="D273" s="87"/>
      <c r="E273" s="424"/>
      <c r="F273" s="555">
        <v>4553</v>
      </c>
    </row>
    <row r="274" spans="1:6" ht="13.75">
      <c r="A274" s="154" t="s">
        <v>1430</v>
      </c>
      <c r="B274" s="93" t="s">
        <v>915</v>
      </c>
      <c r="C274" s="93"/>
      <c r="D274" s="87"/>
      <c r="E274" s="424"/>
      <c r="F274" s="555">
        <v>4554</v>
      </c>
    </row>
    <row r="275" spans="1:6" ht="13.75">
      <c r="A275" s="154" t="s">
        <v>1431</v>
      </c>
      <c r="B275" s="93" t="s">
        <v>916</v>
      </c>
      <c r="C275" s="93"/>
      <c r="D275" s="87"/>
      <c r="E275" s="424"/>
      <c r="F275" s="555">
        <v>4555</v>
      </c>
    </row>
    <row r="276" spans="1:6" ht="13.75">
      <c r="A276" s="154" t="s">
        <v>1432</v>
      </c>
      <c r="B276" s="93" t="s">
        <v>917</v>
      </c>
      <c r="C276" s="93"/>
      <c r="D276" s="87"/>
      <c r="E276" s="424"/>
      <c r="F276" s="555">
        <v>4556</v>
      </c>
    </row>
    <row r="277" spans="1:6" ht="13.75">
      <c r="A277" s="154" t="s">
        <v>1433</v>
      </c>
      <c r="B277" s="93" t="s">
        <v>918</v>
      </c>
      <c r="C277" s="93"/>
      <c r="D277" s="87"/>
      <c r="E277" s="424"/>
      <c r="F277" s="555">
        <v>4557</v>
      </c>
    </row>
    <row r="278" spans="1:6" ht="13.75">
      <c r="A278" s="154" t="s">
        <v>1118</v>
      </c>
      <c r="B278" s="93" t="s">
        <v>919</v>
      </c>
      <c r="C278" s="93"/>
      <c r="D278" s="87"/>
      <c r="E278" s="424"/>
      <c r="F278" s="555">
        <v>4558</v>
      </c>
    </row>
    <row r="279" spans="1:6" ht="13.75">
      <c r="A279" s="154" t="s">
        <v>1119</v>
      </c>
      <c r="B279" s="93" t="s">
        <v>920</v>
      </c>
      <c r="C279" s="93"/>
      <c r="D279" s="87"/>
      <c r="E279" s="424"/>
      <c r="F279" s="555">
        <v>4559</v>
      </c>
    </row>
    <row r="280" spans="1:6" ht="13.75">
      <c r="A280" s="154" t="s">
        <v>1120</v>
      </c>
      <c r="B280" s="93" t="s">
        <v>872</v>
      </c>
      <c r="C280" s="93"/>
      <c r="D280" s="87"/>
      <c r="E280" s="424"/>
      <c r="F280" s="555">
        <v>4209</v>
      </c>
    </row>
    <row r="281" spans="1:6" ht="13.75">
      <c r="A281" s="154" t="s">
        <v>1121</v>
      </c>
      <c r="B281" s="93" t="s">
        <v>707</v>
      </c>
      <c r="C281" s="93"/>
      <c r="D281" s="87"/>
      <c r="E281" s="424"/>
      <c r="F281" s="554">
        <v>4560</v>
      </c>
    </row>
    <row r="282" spans="1:6" ht="15" thickBot="1">
      <c r="A282" s="154"/>
      <c r="B282" s="101" t="s">
        <v>74</v>
      </c>
      <c r="C282" s="287"/>
      <c r="D282" s="264">
        <f>SUM(D270:D281)</f>
        <v>0</v>
      </c>
      <c r="E282" s="426">
        <f>SUM(E270:E281)</f>
        <v>0</v>
      </c>
      <c r="F282" s="556"/>
    </row>
    <row r="283" spans="1:6" ht="14.4" thickTop="1">
      <c r="A283" s="154" t="s">
        <v>1671</v>
      </c>
      <c r="B283" s="105" t="s">
        <v>747</v>
      </c>
      <c r="C283" s="287" t="s">
        <v>719</v>
      </c>
      <c r="D283" s="348"/>
      <c r="E283" s="425"/>
      <c r="F283" s="554">
        <v>4270</v>
      </c>
    </row>
    <row r="284" spans="1:6" ht="13.75">
      <c r="A284" s="154" t="s">
        <v>1672</v>
      </c>
      <c r="B284" s="93" t="s">
        <v>891</v>
      </c>
      <c r="C284" s="93"/>
      <c r="D284" s="87"/>
      <c r="E284" s="424"/>
      <c r="F284" s="554">
        <v>4271</v>
      </c>
    </row>
    <row r="285" spans="1:6" ht="13.75">
      <c r="A285" s="154" t="s">
        <v>1673</v>
      </c>
      <c r="B285" s="93" t="s">
        <v>892</v>
      </c>
      <c r="C285" s="93"/>
      <c r="D285" s="87"/>
      <c r="E285" s="424"/>
      <c r="F285" s="554">
        <v>4272</v>
      </c>
    </row>
    <row r="286" spans="1:6" ht="13.75">
      <c r="A286" s="154" t="s">
        <v>1674</v>
      </c>
      <c r="B286" s="93" t="s">
        <v>893</v>
      </c>
      <c r="C286" s="93"/>
      <c r="D286" s="87"/>
      <c r="E286" s="424"/>
      <c r="F286" s="554">
        <v>4273</v>
      </c>
    </row>
    <row r="287" spans="1:6" ht="13.75">
      <c r="A287" s="154" t="s">
        <v>1675</v>
      </c>
      <c r="B287" s="93" t="s">
        <v>894</v>
      </c>
      <c r="C287" s="93"/>
      <c r="D287" s="87"/>
      <c r="E287" s="424"/>
      <c r="F287" s="554">
        <v>4274</v>
      </c>
    </row>
    <row r="288" spans="1:6" ht="13.75">
      <c r="A288" s="154" t="s">
        <v>1676</v>
      </c>
      <c r="B288" s="93" t="s">
        <v>28</v>
      </c>
      <c r="C288" s="93"/>
      <c r="D288" s="87"/>
      <c r="E288" s="424"/>
      <c r="F288" s="554">
        <v>4275</v>
      </c>
    </row>
    <row r="289" spans="1:7" ht="15" thickBot="1">
      <c r="A289" s="154"/>
      <c r="B289" s="101" t="s">
        <v>74</v>
      </c>
      <c r="C289" s="287"/>
      <c r="D289" s="264">
        <f>SUM(D283:D288)</f>
        <v>0</v>
      </c>
      <c r="E289" s="426">
        <f>SUM(E283:E288)</f>
        <v>0</v>
      </c>
      <c r="F289" s="554"/>
    </row>
    <row r="290" spans="1:7" ht="14.4" thickTop="1">
      <c r="A290" s="154" t="s">
        <v>1677</v>
      </c>
      <c r="B290" s="245" t="s">
        <v>60</v>
      </c>
      <c r="C290" s="287" t="s">
        <v>720</v>
      </c>
      <c r="D290" s="348"/>
      <c r="E290" s="425"/>
      <c r="F290" s="554">
        <v>4280</v>
      </c>
    </row>
    <row r="291" spans="1:7" ht="17.399999999999999">
      <c r="A291" s="154" t="s">
        <v>1678</v>
      </c>
      <c r="B291" s="93" t="s">
        <v>992</v>
      </c>
      <c r="C291" s="87"/>
      <c r="D291" s="348"/>
      <c r="E291" s="348"/>
      <c r="F291" s="555">
        <v>4340</v>
      </c>
      <c r="G291" s="437"/>
    </row>
    <row r="292" spans="1:7" ht="13.75">
      <c r="A292" s="154" t="s">
        <v>1679</v>
      </c>
      <c r="B292" s="92" t="s">
        <v>993</v>
      </c>
      <c r="C292" s="87"/>
      <c r="D292" s="87"/>
      <c r="E292" s="424"/>
      <c r="F292" s="555">
        <v>4341</v>
      </c>
    </row>
    <row r="293" spans="1:7" ht="13.75">
      <c r="A293" s="154" t="s">
        <v>1680</v>
      </c>
      <c r="B293" s="92" t="s">
        <v>994</v>
      </c>
      <c r="C293" s="87"/>
      <c r="D293" s="87"/>
      <c r="E293" s="424"/>
      <c r="F293" s="555">
        <v>4342</v>
      </c>
    </row>
    <row r="294" spans="1:7" ht="13.75">
      <c r="A294" s="154" t="s">
        <v>1681</v>
      </c>
      <c r="B294" s="92" t="s">
        <v>995</v>
      </c>
      <c r="C294" s="87"/>
      <c r="D294" s="87"/>
      <c r="E294" s="424"/>
      <c r="F294" s="555">
        <v>4343</v>
      </c>
    </row>
    <row r="295" spans="1:7" ht="13.75">
      <c r="A295" s="154" t="s">
        <v>1818</v>
      </c>
      <c r="B295" s="92" t="s">
        <v>996</v>
      </c>
      <c r="C295" s="87"/>
      <c r="D295" s="87"/>
      <c r="E295" s="424"/>
      <c r="F295" s="555">
        <v>4345</v>
      </c>
    </row>
    <row r="296" spans="1:7" ht="13.75">
      <c r="A296" s="154" t="s">
        <v>1819</v>
      </c>
      <c r="B296" s="91"/>
      <c r="C296" s="87"/>
      <c r="D296" s="87"/>
      <c r="E296" s="424"/>
      <c r="F296" s="555">
        <v>4560</v>
      </c>
    </row>
    <row r="297" spans="1:7" ht="13.75">
      <c r="A297" s="154" t="s">
        <v>1820</v>
      </c>
      <c r="B297" s="91" t="s">
        <v>1826</v>
      </c>
      <c r="C297" s="87"/>
      <c r="D297" s="87"/>
      <c r="E297" s="424"/>
      <c r="F297" s="554"/>
    </row>
    <row r="298" spans="1:7" ht="13.75">
      <c r="A298" s="154" t="s">
        <v>1821</v>
      </c>
      <c r="B298" s="91" t="s">
        <v>60</v>
      </c>
      <c r="C298" s="87"/>
      <c r="D298" s="87"/>
      <c r="E298" s="424"/>
      <c r="F298" s="554">
        <v>4285</v>
      </c>
    </row>
    <row r="299" spans="1:7" ht="15" thickBot="1">
      <c r="A299" s="156"/>
      <c r="B299" s="101" t="s">
        <v>74</v>
      </c>
      <c r="C299" s="92"/>
      <c r="D299" s="264">
        <f>SUM(D292:D298)</f>
        <v>0</v>
      </c>
      <c r="E299" s="426">
        <f>SUM(E292:E298)</f>
        <v>0</v>
      </c>
      <c r="F299" s="554"/>
    </row>
    <row r="300" spans="1:7" ht="15" thickTop="1" thickBot="1">
      <c r="A300" s="290"/>
      <c r="B300" s="318" t="s">
        <v>20</v>
      </c>
      <c r="C300" s="291"/>
      <c r="D300" s="242">
        <f>D299+D289+D282</f>
        <v>0</v>
      </c>
      <c r="E300" s="434">
        <f>E299+E289+E282</f>
        <v>0</v>
      </c>
      <c r="F300" s="554"/>
    </row>
    <row r="301" spans="1:7" ht="14.4" thickTop="1">
      <c r="A301" s="154" t="s">
        <v>620</v>
      </c>
      <c r="B301" s="87"/>
      <c r="C301" s="87"/>
      <c r="D301" s="87"/>
      <c r="E301" s="424"/>
      <c r="F301" s="554"/>
    </row>
    <row r="302" spans="1:7" ht="13.75">
      <c r="A302" s="154" t="s">
        <v>42</v>
      </c>
      <c r="B302" s="87"/>
      <c r="C302" s="87"/>
      <c r="D302" s="348"/>
      <c r="E302" s="425"/>
      <c r="F302" s="554"/>
    </row>
    <row r="303" spans="1:7" ht="13.75">
      <c r="A303" s="154" t="s">
        <v>1434</v>
      </c>
      <c r="B303" s="342" t="s">
        <v>454</v>
      </c>
      <c r="C303" s="287" t="s">
        <v>688</v>
      </c>
      <c r="D303" s="348"/>
      <c r="E303" s="425"/>
      <c r="F303" s="554">
        <v>4281</v>
      </c>
    </row>
    <row r="304" spans="1:7" ht="13.75">
      <c r="A304" s="154" t="s">
        <v>1435</v>
      </c>
      <c r="B304" s="342" t="s">
        <v>1122</v>
      </c>
      <c r="C304" s="87"/>
      <c r="D304" s="87"/>
      <c r="E304" s="424"/>
      <c r="F304" s="554"/>
    </row>
    <row r="305" spans="1:6" ht="13.75">
      <c r="A305" s="154" t="s">
        <v>1436</v>
      </c>
      <c r="B305" s="342" t="s">
        <v>1123</v>
      </c>
      <c r="C305" s="87"/>
      <c r="D305" s="87"/>
      <c r="E305" s="424"/>
      <c r="F305" s="554"/>
    </row>
    <row r="306" spans="1:6" ht="13.75">
      <c r="A306" s="154" t="s">
        <v>1437</v>
      </c>
      <c r="B306" s="91" t="s">
        <v>28</v>
      </c>
      <c r="C306" s="87"/>
      <c r="D306" s="87"/>
      <c r="E306" s="424"/>
      <c r="F306" s="554"/>
    </row>
    <row r="307" spans="1:6" ht="15" thickBot="1">
      <c r="A307" s="154"/>
      <c r="B307" s="101" t="s">
        <v>74</v>
      </c>
      <c r="C307" s="87"/>
      <c r="D307" s="264">
        <f t="shared" ref="D307:E307" si="9">SUM(D303:D306)</f>
        <v>0</v>
      </c>
      <c r="E307" s="426">
        <f t="shared" si="9"/>
        <v>0</v>
      </c>
      <c r="F307" s="554"/>
    </row>
    <row r="308" spans="1:6" ht="14.4" thickTop="1">
      <c r="A308" s="154" t="s">
        <v>1124</v>
      </c>
      <c r="B308" s="105" t="s">
        <v>383</v>
      </c>
      <c r="C308" s="287" t="s">
        <v>722</v>
      </c>
      <c r="D308" s="348"/>
      <c r="E308" s="425"/>
      <c r="F308" s="554">
        <v>4350</v>
      </c>
    </row>
    <row r="309" spans="1:6" ht="13.75">
      <c r="A309" s="154" t="s">
        <v>1125</v>
      </c>
      <c r="B309" s="109">
        <v>1</v>
      </c>
      <c r="C309" s="287"/>
      <c r="D309" s="87"/>
      <c r="E309" s="424"/>
      <c r="F309" s="554"/>
    </row>
    <row r="310" spans="1:6" ht="13.75">
      <c r="A310" s="154" t="s">
        <v>1126</v>
      </c>
      <c r="B310" s="109">
        <v>2</v>
      </c>
      <c r="C310" s="287"/>
      <c r="D310" s="87"/>
      <c r="E310" s="424"/>
      <c r="F310" s="554"/>
    </row>
    <row r="311" spans="1:6" ht="13.75">
      <c r="A311" s="154" t="s">
        <v>1127</v>
      </c>
      <c r="B311" s="91" t="s">
        <v>28</v>
      </c>
      <c r="C311" s="287"/>
      <c r="D311" s="87"/>
      <c r="E311" s="424"/>
      <c r="F311" s="554"/>
    </row>
    <row r="312" spans="1:6" ht="15" thickBot="1">
      <c r="A312" s="154"/>
      <c r="B312" s="101" t="s">
        <v>74</v>
      </c>
      <c r="C312" s="287"/>
      <c r="D312" s="264">
        <f t="shared" ref="D312:E312" si="10">SUM(D308:D311)</f>
        <v>0</v>
      </c>
      <c r="E312" s="426">
        <f t="shared" si="10"/>
        <v>0</v>
      </c>
      <c r="F312" s="554"/>
    </row>
    <row r="313" spans="1:6" ht="14.4" thickTop="1">
      <c r="A313" s="154" t="s">
        <v>1682</v>
      </c>
      <c r="B313" s="105" t="s">
        <v>384</v>
      </c>
      <c r="C313" s="287" t="s">
        <v>723</v>
      </c>
      <c r="D313" s="348"/>
      <c r="E313" s="425"/>
      <c r="F313" s="554">
        <v>4400</v>
      </c>
    </row>
    <row r="314" spans="1:6" ht="13.75">
      <c r="A314" s="154" t="s">
        <v>1683</v>
      </c>
      <c r="B314" s="109">
        <v>1</v>
      </c>
      <c r="C314" s="287"/>
      <c r="D314" s="87"/>
      <c r="E314" s="424"/>
      <c r="F314" s="554"/>
    </row>
    <row r="315" spans="1:6" ht="13.75">
      <c r="A315" s="154" t="s">
        <v>1684</v>
      </c>
      <c r="B315" s="109">
        <v>2</v>
      </c>
      <c r="C315" s="287"/>
      <c r="D315" s="87"/>
      <c r="E315" s="424"/>
      <c r="F315" s="554"/>
    </row>
    <row r="316" spans="1:6" ht="13.75">
      <c r="A316" s="154" t="s">
        <v>1685</v>
      </c>
      <c r="B316" s="105"/>
      <c r="C316" s="287"/>
      <c r="D316" s="87"/>
      <c r="E316" s="424"/>
      <c r="F316" s="554"/>
    </row>
    <row r="317" spans="1:6" ht="15" thickBot="1">
      <c r="A317" s="154"/>
      <c r="B317" s="101" t="s">
        <v>74</v>
      </c>
      <c r="C317" s="287"/>
      <c r="D317" s="264">
        <f>SUM(D313:D316)</f>
        <v>0</v>
      </c>
      <c r="E317" s="426">
        <f>SUM(E313:E316)</f>
        <v>0</v>
      </c>
      <c r="F317" s="554"/>
    </row>
    <row r="318" spans="1:6" ht="14.4" thickTop="1">
      <c r="A318" s="154" t="s">
        <v>1686</v>
      </c>
      <c r="B318" s="105" t="s">
        <v>28</v>
      </c>
      <c r="C318" s="287" t="s">
        <v>724</v>
      </c>
      <c r="D318" s="348"/>
      <c r="E318" s="425"/>
      <c r="F318" s="554"/>
    </row>
    <row r="319" spans="1:6" ht="13.75">
      <c r="A319" s="154" t="s">
        <v>1687</v>
      </c>
      <c r="B319" s="109">
        <v>1</v>
      </c>
      <c r="C319" s="287"/>
      <c r="D319" s="87"/>
      <c r="E319" s="424"/>
      <c r="F319" s="554"/>
    </row>
    <row r="320" spans="1:6" ht="13.75">
      <c r="A320" s="154" t="s">
        <v>1688</v>
      </c>
      <c r="B320" s="109">
        <v>2</v>
      </c>
      <c r="D320" s="87"/>
      <c r="E320" s="424"/>
      <c r="F320" s="554"/>
    </row>
    <row r="321" spans="1:6" ht="14.4">
      <c r="A321" s="154" t="s">
        <v>1689</v>
      </c>
      <c r="B321" s="91" t="s">
        <v>28</v>
      </c>
      <c r="C321" s="101"/>
      <c r="D321" s="87"/>
      <c r="E321" s="424"/>
      <c r="F321" s="554"/>
    </row>
    <row r="322" spans="1:6" ht="15" thickBot="1">
      <c r="A322" s="250"/>
      <c r="B322" s="101" t="s">
        <v>74</v>
      </c>
      <c r="C322" s="101"/>
      <c r="D322" s="264">
        <f>SUM(D318:D321)</f>
        <v>0</v>
      </c>
      <c r="E322" s="426">
        <f>SUM(E318:E321)</f>
        <v>0</v>
      </c>
      <c r="F322" s="554"/>
    </row>
    <row r="323" spans="1:6" ht="15" thickTop="1" thickBot="1">
      <c r="A323" s="230"/>
      <c r="B323" s="213" t="s">
        <v>20</v>
      </c>
      <c r="C323" s="219"/>
      <c r="D323" s="215">
        <f>D322+D317+D312+D307</f>
        <v>0</v>
      </c>
      <c r="E323" s="428">
        <f>E322+E317+E312+E307</f>
        <v>0</v>
      </c>
      <c r="F323" s="554"/>
    </row>
    <row r="324" spans="1:6" ht="14.4" thickTop="1">
      <c r="A324" s="154" t="s">
        <v>621</v>
      </c>
      <c r="B324" s="87"/>
      <c r="C324" s="287" t="s">
        <v>751</v>
      </c>
      <c r="D324" s="348"/>
      <c r="E324" s="425"/>
      <c r="F324" s="554"/>
    </row>
    <row r="325" spans="1:6" ht="13.75">
      <c r="A325" s="154" t="s">
        <v>1438</v>
      </c>
      <c r="B325" s="154" t="s">
        <v>582</v>
      </c>
      <c r="C325" s="287"/>
      <c r="D325" s="355"/>
      <c r="E325" s="435"/>
      <c r="F325" s="554">
        <v>4200</v>
      </c>
    </row>
    <row r="326" spans="1:6" ht="13.75">
      <c r="A326" s="154" t="s">
        <v>1439</v>
      </c>
      <c r="B326" s="94" t="s">
        <v>864</v>
      </c>
      <c r="C326" s="93"/>
      <c r="D326" s="348"/>
      <c r="E326" s="425"/>
      <c r="F326" s="554">
        <v>4201</v>
      </c>
    </row>
    <row r="327" spans="1:6" ht="13.75">
      <c r="A327" s="154" t="s">
        <v>1440</v>
      </c>
      <c r="B327" s="91" t="s">
        <v>865</v>
      </c>
      <c r="C327" s="93"/>
      <c r="D327" s="87"/>
      <c r="E327" s="424"/>
      <c r="F327" s="554">
        <v>4202</v>
      </c>
    </row>
    <row r="328" spans="1:6" ht="13.75">
      <c r="A328" s="154" t="s">
        <v>1441</v>
      </c>
      <c r="B328" s="91" t="s">
        <v>866</v>
      </c>
      <c r="C328" s="93"/>
      <c r="D328" s="87"/>
      <c r="E328" s="424"/>
      <c r="F328" s="554">
        <v>4203</v>
      </c>
    </row>
    <row r="329" spans="1:6" ht="13.75">
      <c r="A329" s="154" t="s">
        <v>1442</v>
      </c>
      <c r="B329" s="91" t="s">
        <v>867</v>
      </c>
      <c r="C329" s="93"/>
      <c r="D329" s="87"/>
      <c r="E329" s="424"/>
      <c r="F329" s="554">
        <v>4204</v>
      </c>
    </row>
    <row r="330" spans="1:6" ht="13.75">
      <c r="A330" s="154" t="s">
        <v>1443</v>
      </c>
      <c r="B330" s="91" t="s">
        <v>868</v>
      </c>
      <c r="C330" s="93"/>
      <c r="D330" s="87"/>
      <c r="E330" s="424"/>
      <c r="F330" s="554">
        <v>4205</v>
      </c>
    </row>
    <row r="331" spans="1:6" ht="13.75">
      <c r="A331" s="154" t="s">
        <v>1444</v>
      </c>
      <c r="B331" s="91" t="s">
        <v>869</v>
      </c>
      <c r="C331" s="93"/>
      <c r="D331" s="87"/>
      <c r="E331" s="424"/>
      <c r="F331" s="554">
        <v>4206</v>
      </c>
    </row>
    <row r="332" spans="1:6" ht="13.75">
      <c r="A332" s="154" t="s">
        <v>1445</v>
      </c>
      <c r="B332" s="91" t="s">
        <v>870</v>
      </c>
      <c r="C332" s="93"/>
      <c r="D332" s="87"/>
      <c r="E332" s="424"/>
      <c r="F332" s="554">
        <v>4207</v>
      </c>
    </row>
    <row r="333" spans="1:6" ht="13.75">
      <c r="A333" s="154" t="s">
        <v>1446</v>
      </c>
      <c r="B333" s="91" t="s">
        <v>871</v>
      </c>
      <c r="C333" s="93"/>
      <c r="D333" s="87"/>
      <c r="E333" s="424"/>
      <c r="F333" s="554">
        <v>4208</v>
      </c>
    </row>
    <row r="334" spans="1:6" ht="13.75">
      <c r="A334" s="154" t="s">
        <v>1128</v>
      </c>
      <c r="B334" s="91" t="s">
        <v>873</v>
      </c>
      <c r="C334" s="93"/>
      <c r="D334" s="87"/>
      <c r="E334" s="424"/>
      <c r="F334" s="554">
        <v>4210</v>
      </c>
    </row>
    <row r="335" spans="1:6" ht="13.75">
      <c r="A335" s="154" t="s">
        <v>1129</v>
      </c>
      <c r="B335" s="91" t="s">
        <v>874</v>
      </c>
      <c r="C335" s="93"/>
      <c r="D335" s="87"/>
      <c r="E335" s="424"/>
      <c r="F335" s="554">
        <v>4211</v>
      </c>
    </row>
    <row r="336" spans="1:6" ht="13.75">
      <c r="A336" s="154" t="s">
        <v>1130</v>
      </c>
      <c r="B336" s="91" t="s">
        <v>875</v>
      </c>
      <c r="C336" s="93"/>
      <c r="D336" s="87"/>
      <c r="E336" s="424"/>
      <c r="F336" s="554">
        <v>4212</v>
      </c>
    </row>
    <row r="337" spans="1:6" ht="13.75">
      <c r="A337" s="154" t="s">
        <v>1131</v>
      </c>
      <c r="B337" s="91" t="s">
        <v>895</v>
      </c>
      <c r="C337" s="93"/>
      <c r="D337" s="87"/>
      <c r="E337" s="424"/>
      <c r="F337" s="554">
        <v>4282</v>
      </c>
    </row>
    <row r="338" spans="1:6" ht="13.75">
      <c r="A338" s="154" t="s">
        <v>1132</v>
      </c>
      <c r="B338" s="91" t="s">
        <v>896</v>
      </c>
      <c r="C338" s="93"/>
      <c r="D338" s="87"/>
      <c r="E338" s="424"/>
      <c r="F338" s="554">
        <v>4283</v>
      </c>
    </row>
    <row r="339" spans="1:6" ht="13.75">
      <c r="A339" s="154" t="s">
        <v>1133</v>
      </c>
      <c r="B339" s="91" t="s">
        <v>897</v>
      </c>
      <c r="C339" s="93"/>
      <c r="D339" s="87"/>
      <c r="E339" s="424"/>
      <c r="F339" s="554">
        <v>4284</v>
      </c>
    </row>
    <row r="340" spans="1:6" ht="13.75">
      <c r="A340" s="154" t="s">
        <v>1134</v>
      </c>
      <c r="B340" s="91" t="s">
        <v>988</v>
      </c>
      <c r="C340" s="93"/>
      <c r="D340" s="87"/>
      <c r="E340" s="424"/>
      <c r="F340" s="554"/>
    </row>
    <row r="341" spans="1:6" ht="13.75">
      <c r="A341" s="154" t="s">
        <v>1135</v>
      </c>
      <c r="B341" s="91" t="s">
        <v>28</v>
      </c>
      <c r="C341" s="93"/>
      <c r="D341" s="87"/>
      <c r="E341" s="424"/>
      <c r="F341" s="554">
        <v>4213</v>
      </c>
    </row>
    <row r="342" spans="1:6" ht="15" thickBot="1">
      <c r="A342" s="154"/>
      <c r="B342" s="101" t="s">
        <v>74</v>
      </c>
      <c r="C342" s="287"/>
      <c r="D342" s="264">
        <f>SUM(D326:D341)</f>
        <v>0</v>
      </c>
      <c r="E342" s="426">
        <f>SUM(E326:E341)</f>
        <v>0</v>
      </c>
      <c r="F342" s="554"/>
    </row>
    <row r="343" spans="1:6" ht="14.4" thickTop="1">
      <c r="A343" s="154" t="s">
        <v>1136</v>
      </c>
      <c r="B343" s="350" t="s">
        <v>881</v>
      </c>
      <c r="C343" s="93"/>
      <c r="D343" s="348"/>
      <c r="E343" s="425"/>
      <c r="F343" s="554">
        <v>4250</v>
      </c>
    </row>
    <row r="344" spans="1:6" ht="13.75">
      <c r="A344" s="154" t="s">
        <v>1137</v>
      </c>
      <c r="B344" s="91" t="s">
        <v>882</v>
      </c>
      <c r="C344" s="93"/>
      <c r="D344" s="87"/>
      <c r="E344" s="424"/>
      <c r="F344" s="554">
        <v>4251</v>
      </c>
    </row>
    <row r="345" spans="1:6" ht="13.75">
      <c r="A345" s="154" t="s">
        <v>1138</v>
      </c>
      <c r="B345" s="91" t="s">
        <v>883</v>
      </c>
      <c r="C345" s="93"/>
      <c r="D345" s="87"/>
      <c r="E345" s="424"/>
      <c r="F345" s="554">
        <v>4252</v>
      </c>
    </row>
    <row r="346" spans="1:6" ht="13.75">
      <c r="A346" s="154" t="s">
        <v>1139</v>
      </c>
      <c r="B346" s="91" t="s">
        <v>884</v>
      </c>
      <c r="C346" s="93"/>
      <c r="D346" s="87"/>
      <c r="E346" s="424"/>
      <c r="F346" s="554">
        <v>4253</v>
      </c>
    </row>
    <row r="347" spans="1:6" ht="13.75">
      <c r="A347" s="154" t="s">
        <v>1140</v>
      </c>
      <c r="B347" s="91" t="s">
        <v>885</v>
      </c>
      <c r="C347" s="93"/>
      <c r="D347" s="87"/>
      <c r="E347" s="424"/>
      <c r="F347" s="554">
        <v>4254</v>
      </c>
    </row>
    <row r="348" spans="1:6" ht="13.75">
      <c r="A348" s="154" t="s">
        <v>1141</v>
      </c>
      <c r="B348" s="91" t="s">
        <v>886</v>
      </c>
      <c r="C348" s="93"/>
      <c r="D348" s="87"/>
      <c r="E348" s="424"/>
      <c r="F348" s="554">
        <v>4255</v>
      </c>
    </row>
    <row r="349" spans="1:6" ht="13.75">
      <c r="A349" s="154" t="s">
        <v>1142</v>
      </c>
      <c r="B349" s="91" t="s">
        <v>887</v>
      </c>
      <c r="C349" s="93"/>
      <c r="D349" s="87"/>
      <c r="E349" s="424"/>
      <c r="F349" s="554">
        <v>4256</v>
      </c>
    </row>
    <row r="350" spans="1:6" ht="13.75">
      <c r="A350" s="154" t="s">
        <v>1143</v>
      </c>
      <c r="B350" s="91" t="s">
        <v>888</v>
      </c>
      <c r="C350" s="93"/>
      <c r="D350" s="87"/>
      <c r="E350" s="424"/>
      <c r="F350" s="554">
        <v>4257</v>
      </c>
    </row>
    <row r="351" spans="1:6" ht="13.75">
      <c r="A351" s="154" t="s">
        <v>1144</v>
      </c>
      <c r="B351" s="91" t="s">
        <v>28</v>
      </c>
      <c r="C351" s="93"/>
      <c r="D351" s="87"/>
      <c r="E351" s="424"/>
      <c r="F351" s="554">
        <v>4258</v>
      </c>
    </row>
    <row r="352" spans="1:6" ht="15" thickBot="1">
      <c r="A352" s="154"/>
      <c r="B352" s="101" t="s">
        <v>74</v>
      </c>
      <c r="C352" s="287"/>
      <c r="D352" s="264">
        <f>SUM(D344:D351)</f>
        <v>0</v>
      </c>
      <c r="E352" s="426">
        <f>SUM(E344:E351)</f>
        <v>0</v>
      </c>
      <c r="F352" s="554"/>
    </row>
    <row r="353" spans="1:6" ht="14.4" thickTop="1">
      <c r="A353" s="154" t="s">
        <v>1145</v>
      </c>
      <c r="B353" s="350" t="s">
        <v>889</v>
      </c>
      <c r="C353" s="93"/>
      <c r="D353" s="348"/>
      <c r="E353" s="425"/>
      <c r="F353" s="554">
        <v>4260</v>
      </c>
    </row>
    <row r="354" spans="1:6" ht="13.75">
      <c r="A354" s="154" t="s">
        <v>1146</v>
      </c>
      <c r="B354" s="91" t="s">
        <v>808</v>
      </c>
      <c r="C354" s="93"/>
      <c r="D354" s="87"/>
      <c r="E354" s="424"/>
      <c r="F354" s="554">
        <v>4261</v>
      </c>
    </row>
    <row r="355" spans="1:6" ht="13.75">
      <c r="A355" s="154" t="s">
        <v>1147</v>
      </c>
      <c r="B355" s="91" t="s">
        <v>809</v>
      </c>
      <c r="C355" s="93"/>
      <c r="D355" s="87"/>
      <c r="E355" s="424"/>
      <c r="F355" s="554">
        <v>4262</v>
      </c>
    </row>
    <row r="356" spans="1:6" ht="13.75">
      <c r="A356" s="154" t="s">
        <v>1148</v>
      </c>
      <c r="B356" s="91" t="s">
        <v>810</v>
      </c>
      <c r="C356" s="93"/>
      <c r="D356" s="87"/>
      <c r="E356" s="424"/>
      <c r="F356" s="554">
        <v>4263</v>
      </c>
    </row>
    <row r="357" spans="1:6" ht="13.75">
      <c r="A357" s="154" t="s">
        <v>1149</v>
      </c>
      <c r="B357" s="91" t="s">
        <v>811</v>
      </c>
      <c r="C357" s="93"/>
      <c r="D357" s="87"/>
      <c r="E357" s="424"/>
      <c r="F357" s="554">
        <v>4264</v>
      </c>
    </row>
    <row r="358" spans="1:6" ht="13.75">
      <c r="A358" s="154" t="s">
        <v>1150</v>
      </c>
      <c r="B358" s="91" t="s">
        <v>28</v>
      </c>
      <c r="C358" s="93"/>
      <c r="D358" s="87"/>
      <c r="E358" s="424"/>
      <c r="F358" s="554">
        <v>4265</v>
      </c>
    </row>
    <row r="359" spans="1:6" ht="13.75">
      <c r="A359" s="154" t="s">
        <v>1151</v>
      </c>
      <c r="B359" s="91" t="s">
        <v>890</v>
      </c>
      <c r="C359" s="93"/>
      <c r="D359" s="87"/>
      <c r="E359" s="424"/>
      <c r="F359" s="554">
        <v>4266</v>
      </c>
    </row>
    <row r="360" spans="1:6" ht="15" thickBot="1">
      <c r="A360" s="154"/>
      <c r="B360" s="101" t="s">
        <v>74</v>
      </c>
      <c r="C360" s="287"/>
      <c r="D360" s="264">
        <f>SUM(D354:D359)</f>
        <v>0</v>
      </c>
      <c r="E360" s="426">
        <f>SUM(E354:E359)</f>
        <v>0</v>
      </c>
      <c r="F360" s="554"/>
    </row>
    <row r="361" spans="1:6" ht="15" thickTop="1">
      <c r="A361" s="154" t="s">
        <v>1698</v>
      </c>
      <c r="B361" s="461" t="s">
        <v>734</v>
      </c>
      <c r="C361" s="93"/>
      <c r="D361" s="348"/>
      <c r="E361" s="425"/>
      <c r="F361" s="554">
        <v>4300</v>
      </c>
    </row>
    <row r="362" spans="1:6" ht="13.75">
      <c r="A362" s="154" t="s">
        <v>1699</v>
      </c>
      <c r="B362" s="94" t="s">
        <v>990</v>
      </c>
      <c r="C362" s="93"/>
      <c r="D362" s="348"/>
      <c r="E362" s="425"/>
      <c r="F362" s="554">
        <v>4301</v>
      </c>
    </row>
    <row r="363" spans="1:6" ht="13.75">
      <c r="A363" s="154" t="s">
        <v>1700</v>
      </c>
      <c r="B363" s="91" t="s">
        <v>816</v>
      </c>
      <c r="C363" s="93"/>
      <c r="D363" s="87"/>
      <c r="E363" s="424"/>
      <c r="F363" s="554">
        <v>4302</v>
      </c>
    </row>
    <row r="364" spans="1:6" ht="13.75">
      <c r="A364" s="154" t="s">
        <v>1701</v>
      </c>
      <c r="B364" s="91" t="s">
        <v>817</v>
      </c>
      <c r="C364" s="93"/>
      <c r="D364" s="87"/>
      <c r="E364" s="424"/>
      <c r="F364" s="554">
        <v>4303</v>
      </c>
    </row>
    <row r="365" spans="1:6" ht="13.75">
      <c r="A365" s="154" t="s">
        <v>1702</v>
      </c>
      <c r="B365" s="91" t="s">
        <v>818</v>
      </c>
      <c r="C365" s="93"/>
      <c r="D365" s="87"/>
      <c r="E365" s="424"/>
      <c r="F365" s="554">
        <v>4304</v>
      </c>
    </row>
    <row r="366" spans="1:6" ht="13.75">
      <c r="A366" s="154" t="s">
        <v>1690</v>
      </c>
      <c r="B366" s="91" t="s">
        <v>819</v>
      </c>
      <c r="C366" s="93"/>
      <c r="D366" s="87"/>
      <c r="E366" s="424"/>
      <c r="F366" s="554">
        <v>4305</v>
      </c>
    </row>
    <row r="367" spans="1:6" ht="13.75">
      <c r="A367" s="154" t="s">
        <v>1691</v>
      </c>
      <c r="B367" s="91" t="s">
        <v>820</v>
      </c>
      <c r="C367" s="93"/>
      <c r="D367" s="87"/>
      <c r="E367" s="424"/>
      <c r="F367" s="554">
        <v>4306</v>
      </c>
    </row>
    <row r="368" spans="1:6" ht="13.75">
      <c r="A368" s="154" t="s">
        <v>1692</v>
      </c>
      <c r="B368" s="91" t="s">
        <v>821</v>
      </c>
      <c r="C368" s="93"/>
      <c r="D368" s="87"/>
      <c r="E368" s="424"/>
      <c r="F368" s="554">
        <v>4307</v>
      </c>
    </row>
    <row r="369" spans="1:6" ht="13.75">
      <c r="A369" s="154" t="s">
        <v>1693</v>
      </c>
      <c r="B369" s="91" t="s">
        <v>822</v>
      </c>
      <c r="C369" s="93"/>
      <c r="D369" s="87"/>
      <c r="E369" s="424"/>
      <c r="F369" s="554">
        <v>4308</v>
      </c>
    </row>
    <row r="370" spans="1:6" ht="13.75">
      <c r="A370" s="154" t="s">
        <v>1694</v>
      </c>
      <c r="B370" s="234" t="s">
        <v>981</v>
      </c>
      <c r="C370" s="93"/>
      <c r="D370" s="87"/>
      <c r="E370" s="424"/>
      <c r="F370" s="554">
        <v>4309</v>
      </c>
    </row>
    <row r="371" spans="1:6" ht="13.75">
      <c r="A371" s="154" t="s">
        <v>1695</v>
      </c>
      <c r="B371" s="234" t="s">
        <v>983</v>
      </c>
      <c r="C371" s="93"/>
      <c r="D371" s="87"/>
      <c r="E371" s="424"/>
      <c r="F371" s="554"/>
    </row>
    <row r="372" spans="1:6" ht="13.75">
      <c r="A372" s="154" t="s">
        <v>1696</v>
      </c>
      <c r="B372" s="91" t="s">
        <v>900</v>
      </c>
      <c r="C372" s="93"/>
      <c r="D372" s="87"/>
      <c r="E372" s="424"/>
      <c r="F372" s="554"/>
    </row>
    <row r="373" spans="1:6" ht="15" thickBot="1">
      <c r="A373" s="154"/>
      <c r="B373" s="101" t="s">
        <v>74</v>
      </c>
      <c r="C373" s="287"/>
      <c r="D373" s="264">
        <f>SUM(D363:D372)</f>
        <v>0</v>
      </c>
      <c r="E373" s="426">
        <f>SUM(E363:E372)</f>
        <v>0</v>
      </c>
      <c r="F373" s="554"/>
    </row>
    <row r="374" spans="1:6" ht="14.4" thickTop="1">
      <c r="A374" s="154" t="s">
        <v>1703</v>
      </c>
      <c r="B374" s="350" t="s">
        <v>989</v>
      </c>
      <c r="C374" s="93"/>
      <c r="D374" s="348"/>
      <c r="E374" s="425"/>
      <c r="F374" s="554">
        <v>4310</v>
      </c>
    </row>
    <row r="375" spans="1:6" ht="13.75">
      <c r="A375" s="154" t="s">
        <v>1704</v>
      </c>
      <c r="B375" s="91" t="s">
        <v>902</v>
      </c>
      <c r="C375" s="93"/>
      <c r="D375" s="87"/>
      <c r="E375" s="424"/>
      <c r="F375" s="554">
        <v>4311</v>
      </c>
    </row>
    <row r="376" spans="1:6" ht="13.75">
      <c r="A376" s="154" t="s">
        <v>1705</v>
      </c>
      <c r="B376" s="91" t="s">
        <v>903</v>
      </c>
      <c r="C376" s="93"/>
      <c r="D376" s="87"/>
      <c r="E376" s="424"/>
      <c r="F376" s="554">
        <v>4312</v>
      </c>
    </row>
    <row r="377" spans="1:6" ht="13.75">
      <c r="A377" s="154" t="s">
        <v>1706</v>
      </c>
      <c r="B377" s="91" t="s">
        <v>904</v>
      </c>
      <c r="C377" s="93"/>
      <c r="D377" s="87"/>
      <c r="E377" s="424"/>
      <c r="F377" s="554">
        <v>4313</v>
      </c>
    </row>
    <row r="378" spans="1:6" ht="13.75">
      <c r="A378" s="154" t="s">
        <v>1707</v>
      </c>
      <c r="B378" s="91" t="s">
        <v>905</v>
      </c>
      <c r="C378" s="93"/>
      <c r="D378" s="87"/>
      <c r="E378" s="424"/>
      <c r="F378" s="554">
        <v>4314</v>
      </c>
    </row>
    <row r="379" spans="1:6" ht="13.75">
      <c r="A379" s="154" t="s">
        <v>1708</v>
      </c>
      <c r="B379" s="91" t="s">
        <v>906</v>
      </c>
      <c r="C379" s="93"/>
      <c r="D379" s="87"/>
      <c r="E379" s="424"/>
      <c r="F379" s="554">
        <v>4315</v>
      </c>
    </row>
    <row r="380" spans="1:6" ht="13.75">
      <c r="A380" s="154" t="s">
        <v>1709</v>
      </c>
      <c r="B380" s="91" t="s">
        <v>907</v>
      </c>
      <c r="C380" s="93"/>
      <c r="D380" s="87"/>
      <c r="E380" s="424"/>
      <c r="F380" s="554">
        <v>4316</v>
      </c>
    </row>
    <row r="381" spans="1:6" ht="13.75">
      <c r="A381" s="154" t="s">
        <v>1710</v>
      </c>
      <c r="B381" s="91" t="s">
        <v>908</v>
      </c>
      <c r="C381" s="93"/>
      <c r="D381" s="87"/>
      <c r="E381" s="424"/>
      <c r="F381" s="554">
        <v>4317</v>
      </c>
    </row>
    <row r="382" spans="1:6" ht="13.75">
      <c r="A382" s="154" t="s">
        <v>1711</v>
      </c>
      <c r="B382" s="91" t="s">
        <v>991</v>
      </c>
      <c r="C382" s="93"/>
      <c r="D382" s="87"/>
      <c r="E382" s="424"/>
      <c r="F382" s="554">
        <v>4318</v>
      </c>
    </row>
    <row r="383" spans="1:6" ht="13.75">
      <c r="A383" s="154" t="s">
        <v>1712</v>
      </c>
      <c r="B383" s="91" t="s">
        <v>909</v>
      </c>
      <c r="C383" s="93"/>
      <c r="D383" s="87"/>
      <c r="E383" s="424"/>
      <c r="F383" s="554">
        <v>4319</v>
      </c>
    </row>
    <row r="384" spans="1:6" ht="13.75">
      <c r="A384" s="154" t="s">
        <v>1697</v>
      </c>
      <c r="B384" s="91" t="s">
        <v>910</v>
      </c>
      <c r="C384" s="93"/>
      <c r="D384" s="87"/>
      <c r="E384" s="424"/>
      <c r="F384" s="554">
        <v>4320</v>
      </c>
    </row>
    <row r="385" spans="1:6" ht="15" thickBot="1">
      <c r="A385" s="154"/>
      <c r="B385" s="292" t="s">
        <v>911</v>
      </c>
      <c r="C385" s="219"/>
      <c r="D385" s="264">
        <f>SUM(D375:D384)</f>
        <v>0</v>
      </c>
      <c r="E385" s="426">
        <f>SUM(E375:E384)</f>
        <v>0</v>
      </c>
      <c r="F385" s="554"/>
    </row>
    <row r="386" spans="1:6" ht="15" thickTop="1" thickBot="1">
      <c r="A386" s="154"/>
      <c r="B386" s="228" t="s">
        <v>20</v>
      </c>
      <c r="C386" s="228"/>
      <c r="D386" s="237">
        <f>D385+D373+D360+D352+D342</f>
        <v>0</v>
      </c>
      <c r="E386" s="436">
        <f>E385+E373+E360+E352+E342</f>
        <v>0</v>
      </c>
      <c r="F386" s="554"/>
    </row>
    <row r="387" spans="1:6" ht="13.75">
      <c r="A387" s="154" t="s">
        <v>622</v>
      </c>
      <c r="B387" s="87"/>
      <c r="C387" s="87"/>
      <c r="D387" s="87"/>
      <c r="E387" s="424"/>
      <c r="F387" s="554"/>
    </row>
    <row r="388" spans="1:6" ht="13.75">
      <c r="A388" s="154" t="s">
        <v>1447</v>
      </c>
      <c r="B388" s="154" t="s">
        <v>62</v>
      </c>
      <c r="C388" s="93"/>
      <c r="D388" s="348"/>
      <c r="E388" s="425"/>
      <c r="F388" s="554">
        <v>4330</v>
      </c>
    </row>
    <row r="389" spans="1:6" ht="13.75">
      <c r="A389" s="154" t="s">
        <v>1448</v>
      </c>
      <c r="B389" s="92" t="s">
        <v>63</v>
      </c>
      <c r="C389" s="92"/>
      <c r="D389" s="87"/>
      <c r="E389" s="424"/>
      <c r="F389" s="554"/>
    </row>
    <row r="390" spans="1:6" ht="13.75">
      <c r="A390" s="154" t="s">
        <v>1449</v>
      </c>
      <c r="B390" s="92" t="s">
        <v>455</v>
      </c>
      <c r="C390" s="92"/>
      <c r="D390" s="87"/>
      <c r="E390" s="424"/>
      <c r="F390" s="554"/>
    </row>
    <row r="391" spans="1:6" ht="13.75">
      <c r="A391" s="154" t="s">
        <v>1450</v>
      </c>
      <c r="B391" s="92" t="s">
        <v>456</v>
      </c>
      <c r="C391" s="92"/>
      <c r="D391" s="87"/>
      <c r="E391" s="424"/>
      <c r="F391" s="554"/>
    </row>
    <row r="392" spans="1:6" ht="13.75">
      <c r="A392" s="154" t="s">
        <v>1451</v>
      </c>
      <c r="B392" s="92" t="s">
        <v>64</v>
      </c>
      <c r="C392" s="92"/>
      <c r="D392" s="87"/>
      <c r="E392" s="424"/>
      <c r="F392" s="554"/>
    </row>
    <row r="393" spans="1:6" ht="13.75">
      <c r="A393" s="154" t="s">
        <v>1452</v>
      </c>
      <c r="B393" s="92" t="s">
        <v>28</v>
      </c>
      <c r="C393" s="92"/>
      <c r="D393" s="87"/>
      <c r="E393" s="424"/>
      <c r="F393" s="554"/>
    </row>
    <row r="394" spans="1:6" ht="14.4" thickBot="1">
      <c r="A394" s="223"/>
      <c r="B394" s="213" t="s">
        <v>20</v>
      </c>
      <c r="C394" s="213"/>
      <c r="D394" s="215">
        <f t="shared" ref="D394:E394" si="11">SUM(D389:D393)</f>
        <v>0</v>
      </c>
      <c r="E394" s="428">
        <f t="shared" si="11"/>
        <v>0</v>
      </c>
      <c r="F394" s="554"/>
    </row>
    <row r="395" spans="1:6" ht="14.4" thickTop="1">
      <c r="A395" s="154" t="s">
        <v>623</v>
      </c>
      <c r="B395" s="87"/>
      <c r="C395" s="87"/>
      <c r="D395" s="87"/>
      <c r="E395" s="424"/>
      <c r="F395" s="201"/>
    </row>
    <row r="396" spans="1:6" ht="13.75">
      <c r="A396" s="157" t="s">
        <v>43</v>
      </c>
      <c r="B396" s="87"/>
      <c r="C396" s="87"/>
      <c r="D396" s="348"/>
      <c r="E396" s="425"/>
      <c r="F396" s="557"/>
    </row>
    <row r="397" spans="1:6" ht="13.75">
      <c r="A397" s="154" t="s">
        <v>1453</v>
      </c>
      <c r="B397" s="85" t="s">
        <v>44</v>
      </c>
      <c r="C397" s="85"/>
      <c r="D397" s="348"/>
      <c r="E397" s="425"/>
      <c r="F397" s="557">
        <v>4600</v>
      </c>
    </row>
    <row r="398" spans="1:6" ht="13.75">
      <c r="A398" s="154" t="s">
        <v>1454</v>
      </c>
      <c r="B398" s="92" t="s">
        <v>45</v>
      </c>
      <c r="C398" s="92"/>
      <c r="D398" s="87"/>
      <c r="E398" s="424"/>
      <c r="F398" s="557">
        <v>4601</v>
      </c>
    </row>
    <row r="399" spans="1:6" ht="13.75">
      <c r="A399" s="154" t="s">
        <v>1455</v>
      </c>
      <c r="B399" s="92" t="s">
        <v>46</v>
      </c>
      <c r="C399" s="92"/>
      <c r="D399" s="87"/>
      <c r="E399" s="424"/>
      <c r="F399" s="557">
        <v>4602</v>
      </c>
    </row>
    <row r="400" spans="1:6" ht="13.75">
      <c r="A400" s="154" t="s">
        <v>1456</v>
      </c>
      <c r="B400" s="92" t="s">
        <v>47</v>
      </c>
      <c r="C400" s="92"/>
      <c r="D400" s="87"/>
      <c r="E400" s="424"/>
      <c r="F400" s="557">
        <v>4603</v>
      </c>
    </row>
    <row r="401" spans="1:6" ht="13.75">
      <c r="A401" s="154" t="s">
        <v>1457</v>
      </c>
      <c r="B401" s="92" t="s">
        <v>1029</v>
      </c>
      <c r="C401" s="92"/>
      <c r="D401" s="87"/>
      <c r="E401" s="424"/>
      <c r="F401" s="557">
        <v>4604</v>
      </c>
    </row>
    <row r="402" spans="1:6" ht="13.75">
      <c r="A402" s="154" t="s">
        <v>1458</v>
      </c>
      <c r="B402" s="92" t="s">
        <v>48</v>
      </c>
      <c r="C402" s="92"/>
      <c r="D402" s="87"/>
      <c r="E402" s="424"/>
      <c r="F402" s="557">
        <v>4605</v>
      </c>
    </row>
    <row r="403" spans="1:6" ht="13.75">
      <c r="A403" s="154" t="s">
        <v>1459</v>
      </c>
      <c r="B403" s="92" t="s">
        <v>1030</v>
      </c>
      <c r="C403" s="92"/>
      <c r="D403" s="87"/>
      <c r="E403" s="424"/>
      <c r="F403" s="557">
        <v>4606</v>
      </c>
    </row>
    <row r="404" spans="1:6" ht="13.75">
      <c r="A404" s="154" t="s">
        <v>1460</v>
      </c>
      <c r="B404" s="92" t="s">
        <v>1031</v>
      </c>
      <c r="C404" s="92"/>
      <c r="D404" s="87"/>
      <c r="E404" s="424"/>
      <c r="F404" s="557">
        <v>4607</v>
      </c>
    </row>
    <row r="405" spans="1:6" ht="13.75">
      <c r="A405" s="154" t="s">
        <v>1461</v>
      </c>
      <c r="B405" s="92" t="s">
        <v>1032</v>
      </c>
      <c r="C405" s="92"/>
      <c r="D405" s="87"/>
      <c r="E405" s="424"/>
      <c r="F405" s="557">
        <v>4608</v>
      </c>
    </row>
    <row r="406" spans="1:6" ht="13.75">
      <c r="A406" s="154" t="s">
        <v>1152</v>
      </c>
      <c r="B406" s="92" t="s">
        <v>1033</v>
      </c>
      <c r="C406" s="92"/>
      <c r="D406" s="87"/>
      <c r="E406" s="424"/>
      <c r="F406" s="557">
        <v>4609</v>
      </c>
    </row>
    <row r="407" spans="1:6" ht="13.75">
      <c r="A407" s="154" t="s">
        <v>1153</v>
      </c>
      <c r="B407" s="92" t="s">
        <v>1034</v>
      </c>
      <c r="C407" s="92"/>
      <c r="D407" s="87"/>
      <c r="E407" s="424"/>
      <c r="F407" s="557">
        <v>4610</v>
      </c>
    </row>
    <row r="408" spans="1:6" ht="13.75">
      <c r="A408" s="154" t="s">
        <v>1154</v>
      </c>
      <c r="B408" s="92" t="s">
        <v>1028</v>
      </c>
      <c r="C408" s="92"/>
      <c r="D408" s="87"/>
      <c r="E408" s="424"/>
      <c r="F408" s="557">
        <v>4611</v>
      </c>
    </row>
    <row r="409" spans="1:6" ht="13.75">
      <c r="A409" s="154" t="s">
        <v>1155</v>
      </c>
      <c r="B409" s="92" t="s">
        <v>1035</v>
      </c>
      <c r="C409" s="92"/>
      <c r="D409" s="87"/>
      <c r="E409" s="424"/>
      <c r="F409" s="557">
        <v>4612</v>
      </c>
    </row>
    <row r="410" spans="1:6" ht="13.75">
      <c r="A410" s="154" t="s">
        <v>1156</v>
      </c>
      <c r="B410" s="92" t="s">
        <v>1036</v>
      </c>
      <c r="C410" s="92"/>
      <c r="D410" s="87"/>
      <c r="E410" s="424"/>
      <c r="F410" s="557">
        <v>4613</v>
      </c>
    </row>
    <row r="411" spans="1:6" ht="13.75">
      <c r="A411" s="154" t="s">
        <v>1157</v>
      </c>
      <c r="B411" s="92" t="s">
        <v>51</v>
      </c>
      <c r="C411" s="92"/>
      <c r="D411" s="87"/>
      <c r="E411" s="424"/>
      <c r="F411" s="557">
        <v>4614</v>
      </c>
    </row>
    <row r="412" spans="1:6" ht="13.75">
      <c r="A412" s="154" t="s">
        <v>1158</v>
      </c>
      <c r="B412" s="92" t="s">
        <v>57</v>
      </c>
      <c r="C412" s="92"/>
      <c r="D412" s="87"/>
      <c r="E412" s="424"/>
      <c r="F412" s="557">
        <v>4615</v>
      </c>
    </row>
    <row r="413" spans="1:6" ht="13.75">
      <c r="A413" s="154" t="s">
        <v>1159</v>
      </c>
      <c r="B413" s="92" t="s">
        <v>1037</v>
      </c>
      <c r="C413" s="92"/>
      <c r="D413" s="87"/>
      <c r="E413" s="424"/>
      <c r="F413" s="557">
        <v>4616</v>
      </c>
    </row>
    <row r="414" spans="1:6" ht="13.75">
      <c r="A414" s="154" t="s">
        <v>1160</v>
      </c>
      <c r="B414" s="92" t="s">
        <v>1038</v>
      </c>
      <c r="C414" s="92"/>
      <c r="D414" s="87"/>
      <c r="E414" s="424"/>
      <c r="F414" s="557">
        <v>4617</v>
      </c>
    </row>
    <row r="415" spans="1:6" ht="13.75">
      <c r="A415" s="154" t="s">
        <v>1161</v>
      </c>
      <c r="B415" s="92" t="s">
        <v>54</v>
      </c>
      <c r="C415" s="92"/>
      <c r="D415" s="87"/>
      <c r="E415" s="424"/>
      <c r="F415" s="557">
        <v>4618</v>
      </c>
    </row>
    <row r="416" spans="1:6" ht="13.75">
      <c r="A416" s="154" t="s">
        <v>1162</v>
      </c>
      <c r="B416" s="92" t="s">
        <v>55</v>
      </c>
      <c r="C416" s="92"/>
      <c r="D416" s="87"/>
      <c r="E416" s="424"/>
      <c r="F416" s="557">
        <v>4619</v>
      </c>
    </row>
    <row r="417" spans="1:6" ht="13.75">
      <c r="A417" s="154" t="s">
        <v>1163</v>
      </c>
      <c r="B417" s="92" t="s">
        <v>1039</v>
      </c>
      <c r="C417" s="92"/>
      <c r="D417" s="87"/>
      <c r="E417" s="424"/>
      <c r="F417" s="557">
        <v>4620</v>
      </c>
    </row>
    <row r="418" spans="1:6" ht="13.75">
      <c r="A418" s="154" t="s">
        <v>1164</v>
      </c>
      <c r="B418" s="92" t="s">
        <v>1040</v>
      </c>
      <c r="C418" s="92"/>
      <c r="D418" s="87"/>
      <c r="E418" s="424"/>
      <c r="F418" s="557">
        <v>4621</v>
      </c>
    </row>
    <row r="419" spans="1:6" ht="13.75">
      <c r="A419" s="154" t="s">
        <v>1165</v>
      </c>
      <c r="B419" s="92" t="s">
        <v>1041</v>
      </c>
      <c r="C419" s="92"/>
      <c r="D419" s="87"/>
      <c r="E419" s="424"/>
      <c r="F419" s="557">
        <v>4622</v>
      </c>
    </row>
    <row r="420" spans="1:6" ht="13.75">
      <c r="A420" s="154" t="s">
        <v>1166</v>
      </c>
      <c r="B420" s="92" t="s">
        <v>1042</v>
      </c>
      <c r="C420" s="92"/>
      <c r="D420" s="87"/>
      <c r="E420" s="424"/>
      <c r="F420" s="557">
        <v>4623</v>
      </c>
    </row>
    <row r="421" spans="1:6" ht="13.75">
      <c r="A421" s="154" t="s">
        <v>1167</v>
      </c>
      <c r="B421" s="92" t="s">
        <v>53</v>
      </c>
      <c r="C421" s="92"/>
      <c r="D421" s="87"/>
      <c r="E421" s="424"/>
      <c r="F421" s="557">
        <v>4624</v>
      </c>
    </row>
    <row r="422" spans="1:6" ht="13.75">
      <c r="A422" s="154" t="s">
        <v>1168</v>
      </c>
      <c r="B422" s="92" t="s">
        <v>56</v>
      </c>
      <c r="C422" s="92"/>
      <c r="D422" s="87"/>
      <c r="E422" s="424"/>
      <c r="F422" s="557">
        <v>4625</v>
      </c>
    </row>
    <row r="423" spans="1:6" ht="13.75">
      <c r="A423" s="154" t="s">
        <v>1169</v>
      </c>
      <c r="B423" s="92" t="s">
        <v>1838</v>
      </c>
      <c r="C423" s="92"/>
      <c r="D423" s="87"/>
      <c r="E423" s="424"/>
      <c r="F423" s="557"/>
    </row>
    <row r="424" spans="1:6" ht="13.75">
      <c r="A424" s="154" t="s">
        <v>1170</v>
      </c>
      <c r="B424" s="92" t="s">
        <v>58</v>
      </c>
      <c r="C424" s="92"/>
      <c r="D424" s="87"/>
      <c r="E424" s="424"/>
      <c r="F424" s="557">
        <v>4626</v>
      </c>
    </row>
    <row r="425" spans="1:6" ht="13.75">
      <c r="A425" s="154" t="s">
        <v>1836</v>
      </c>
      <c r="B425" s="92" t="s">
        <v>1043</v>
      </c>
      <c r="C425" s="92"/>
      <c r="D425" s="87"/>
      <c r="E425" s="424"/>
      <c r="F425" s="557">
        <v>4627</v>
      </c>
    </row>
    <row r="426" spans="1:6" ht="13.75">
      <c r="A426" s="154"/>
      <c r="B426" s="92"/>
      <c r="C426" s="92"/>
      <c r="D426" s="87"/>
      <c r="E426" s="424"/>
      <c r="F426" s="557"/>
    </row>
    <row r="427" spans="1:6" ht="15" thickBot="1">
      <c r="A427" s="154"/>
      <c r="B427" s="101" t="s">
        <v>74</v>
      </c>
      <c r="C427" s="287"/>
      <c r="D427" s="264">
        <f>SUM(D398:D426)</f>
        <v>0</v>
      </c>
      <c r="E427" s="426">
        <f>SUM(E398:E426)</f>
        <v>0</v>
      </c>
      <c r="F427" s="557"/>
    </row>
    <row r="428" spans="1:6" ht="14.4" thickTop="1">
      <c r="A428" s="154" t="s">
        <v>1171</v>
      </c>
      <c r="B428" s="94" t="s">
        <v>8</v>
      </c>
      <c r="C428" s="94"/>
      <c r="D428" s="348"/>
      <c r="E428" s="425"/>
      <c r="F428" s="557">
        <v>4700</v>
      </c>
    </row>
    <row r="429" spans="1:6" ht="13.75">
      <c r="A429" s="154" t="s">
        <v>1172</v>
      </c>
      <c r="B429" s="92" t="s">
        <v>921</v>
      </c>
      <c r="C429" s="94"/>
      <c r="D429" s="87"/>
      <c r="E429" s="424"/>
      <c r="F429" s="557">
        <v>4701</v>
      </c>
    </row>
    <row r="430" spans="1:6" ht="13.75">
      <c r="A430" s="154" t="s">
        <v>1173</v>
      </c>
      <c r="B430" s="92" t="s">
        <v>922</v>
      </c>
      <c r="C430" s="94"/>
      <c r="D430" s="87"/>
      <c r="E430" s="424"/>
      <c r="F430" s="557">
        <v>4703</v>
      </c>
    </row>
    <row r="431" spans="1:6" ht="13.75">
      <c r="A431" s="154" t="s">
        <v>1174</v>
      </c>
      <c r="B431" s="92" t="s">
        <v>393</v>
      </c>
      <c r="C431" s="94"/>
      <c r="D431" s="87"/>
      <c r="E431" s="424"/>
      <c r="F431" s="557">
        <v>4704</v>
      </c>
    </row>
    <row r="432" spans="1:6" ht="15" thickBot="1">
      <c r="A432" s="154"/>
      <c r="B432" s="101" t="s">
        <v>74</v>
      </c>
      <c r="C432" s="94"/>
      <c r="D432" s="264">
        <f>SUM(D428:D431)</f>
        <v>0</v>
      </c>
      <c r="E432" s="426">
        <f>SUM(E428:E431)</f>
        <v>0</v>
      </c>
      <c r="F432" s="557"/>
    </row>
    <row r="433" spans="1:6" ht="14.4" thickTop="1">
      <c r="A433" s="154" t="s">
        <v>1175</v>
      </c>
      <c r="B433" s="94" t="s">
        <v>7</v>
      </c>
      <c r="C433" s="94"/>
      <c r="D433" s="348"/>
      <c r="E433" s="425"/>
      <c r="F433" s="557">
        <v>4750</v>
      </c>
    </row>
    <row r="434" spans="1:6" ht="13.75">
      <c r="A434" s="154" t="s">
        <v>1176</v>
      </c>
      <c r="B434" s="92" t="s">
        <v>410</v>
      </c>
      <c r="C434" s="94"/>
      <c r="D434" s="87"/>
      <c r="E434" s="424"/>
      <c r="F434" s="557">
        <v>4751</v>
      </c>
    </row>
    <row r="435" spans="1:6" ht="13.75">
      <c r="A435" s="154" t="s">
        <v>1177</v>
      </c>
      <c r="B435" s="92" t="s">
        <v>411</v>
      </c>
      <c r="C435" s="94"/>
      <c r="D435" s="87"/>
      <c r="E435" s="424"/>
      <c r="F435" s="557">
        <v>4752</v>
      </c>
    </row>
    <row r="436" spans="1:6" ht="13.75">
      <c r="A436" s="154" t="s">
        <v>1178</v>
      </c>
      <c r="B436" s="92" t="s">
        <v>979</v>
      </c>
      <c r="C436" s="94"/>
      <c r="D436" s="87"/>
      <c r="E436" s="424"/>
      <c r="F436" s="557">
        <v>4753</v>
      </c>
    </row>
    <row r="437" spans="1:6" ht="13.75">
      <c r="A437" s="154" t="s">
        <v>1179</v>
      </c>
      <c r="B437" s="92" t="s">
        <v>412</v>
      </c>
      <c r="C437" s="94"/>
      <c r="D437" s="87"/>
      <c r="E437" s="424"/>
      <c r="F437" s="557">
        <v>4754</v>
      </c>
    </row>
    <row r="438" spans="1:6" ht="13.75">
      <c r="A438" s="154" t="s">
        <v>1180</v>
      </c>
      <c r="B438" s="92" t="s">
        <v>413</v>
      </c>
      <c r="C438" s="94"/>
      <c r="D438" s="87"/>
      <c r="E438" s="424"/>
      <c r="F438" s="557">
        <v>4755</v>
      </c>
    </row>
    <row r="439" spans="1:6" ht="15" thickBot="1">
      <c r="A439" s="154"/>
      <c r="B439" s="101" t="s">
        <v>74</v>
      </c>
      <c r="C439" s="94"/>
      <c r="D439" s="264">
        <f t="shared" ref="D439:E439" si="12">SUM(D434:D438)</f>
        <v>0</v>
      </c>
      <c r="E439" s="426">
        <f t="shared" si="12"/>
        <v>0</v>
      </c>
      <c r="F439" s="557"/>
    </row>
    <row r="440" spans="1:6" ht="14.4" thickTop="1">
      <c r="A440" s="154" t="s">
        <v>1181</v>
      </c>
      <c r="B440" s="94" t="s">
        <v>695</v>
      </c>
      <c r="C440" s="94"/>
      <c r="D440" s="348"/>
      <c r="E440" s="425"/>
      <c r="F440" s="557"/>
    </row>
    <row r="441" spans="1:6" ht="13.75">
      <c r="A441" s="154" t="s">
        <v>1182</v>
      </c>
      <c r="B441" s="92" t="s">
        <v>923</v>
      </c>
      <c r="C441" s="94"/>
      <c r="D441" s="87"/>
      <c r="E441" s="424"/>
      <c r="F441" s="557"/>
    </row>
    <row r="442" spans="1:6" s="4" customFormat="1" ht="13.75">
      <c r="A442" s="154" t="s">
        <v>1183</v>
      </c>
      <c r="B442" s="91" t="s">
        <v>435</v>
      </c>
      <c r="C442" s="94"/>
      <c r="D442" s="87"/>
      <c r="E442" s="424"/>
      <c r="F442" s="557"/>
    </row>
    <row r="443" spans="1:6" ht="15" thickBot="1">
      <c r="A443" s="154"/>
      <c r="B443" s="101" t="s">
        <v>74</v>
      </c>
      <c r="C443" s="94"/>
      <c r="D443" s="264">
        <f>SUM(D441:D442)</f>
        <v>0</v>
      </c>
      <c r="E443" s="426">
        <f>SUM(E441:E442)</f>
        <v>0</v>
      </c>
      <c r="F443" s="557"/>
    </row>
    <row r="444" spans="1:6" ht="14.4" thickTop="1">
      <c r="A444" s="154" t="s">
        <v>1724</v>
      </c>
      <c r="B444" s="94" t="s">
        <v>696</v>
      </c>
      <c r="C444" s="94"/>
      <c r="D444" s="348"/>
      <c r="E444" s="425"/>
      <c r="F444" s="557">
        <v>4800</v>
      </c>
    </row>
    <row r="445" spans="1:6" ht="13.75">
      <c r="A445" s="154" t="s">
        <v>1725</v>
      </c>
      <c r="B445" s="92" t="s">
        <v>924</v>
      </c>
      <c r="C445" s="94"/>
      <c r="D445" s="87"/>
      <c r="E445" s="424"/>
      <c r="F445" s="557">
        <v>4801</v>
      </c>
    </row>
    <row r="446" spans="1:6" ht="13.75">
      <c r="A446" s="154" t="s">
        <v>1726</v>
      </c>
      <c r="B446" s="92" t="s">
        <v>925</v>
      </c>
      <c r="C446" s="94"/>
      <c r="D446" s="87"/>
      <c r="E446" s="424"/>
      <c r="F446" s="557">
        <v>4802</v>
      </c>
    </row>
    <row r="447" spans="1:6" ht="13.75">
      <c r="A447" s="154" t="s">
        <v>1727</v>
      </c>
      <c r="B447" s="92" t="s">
        <v>926</v>
      </c>
      <c r="C447" s="94"/>
      <c r="D447" s="87"/>
      <c r="E447" s="424"/>
      <c r="F447" s="557">
        <v>4803</v>
      </c>
    </row>
    <row r="448" spans="1:6" ht="13.75">
      <c r="A448" s="154" t="s">
        <v>1728</v>
      </c>
      <c r="B448" s="92" t="s">
        <v>927</v>
      </c>
      <c r="C448" s="94"/>
      <c r="D448" s="87"/>
      <c r="E448" s="424"/>
      <c r="F448" s="557">
        <v>4804</v>
      </c>
    </row>
    <row r="449" spans="1:6" ht="13.75">
      <c r="A449" s="154" t="s">
        <v>1837</v>
      </c>
      <c r="B449" s="92" t="s">
        <v>1794</v>
      </c>
      <c r="C449" s="94"/>
      <c r="D449" s="206"/>
      <c r="E449" s="432"/>
      <c r="F449" s="557">
        <v>4805</v>
      </c>
    </row>
    <row r="450" spans="1:6" ht="15" thickBot="1">
      <c r="A450" s="154"/>
      <c r="B450" s="101" t="s">
        <v>74</v>
      </c>
      <c r="C450" s="94"/>
      <c r="D450" s="264">
        <f>SUM(D445:D449)</f>
        <v>0</v>
      </c>
      <c r="E450" s="264">
        <f>SUM(E445:E449)</f>
        <v>0</v>
      </c>
      <c r="F450" s="557"/>
    </row>
    <row r="451" spans="1:6" ht="14.4" thickTop="1">
      <c r="A451" s="154" t="s">
        <v>1729</v>
      </c>
      <c r="B451" s="211" t="s">
        <v>725</v>
      </c>
      <c r="C451" s="94"/>
      <c r="D451" s="348">
        <v>3</v>
      </c>
      <c r="E451" s="425"/>
      <c r="F451" s="557">
        <v>4850</v>
      </c>
    </row>
    <row r="452" spans="1:6" ht="13.75">
      <c r="A452" s="154" t="s">
        <v>1730</v>
      </c>
      <c r="B452" s="92" t="s">
        <v>369</v>
      </c>
      <c r="C452" s="94"/>
      <c r="D452" s="87"/>
      <c r="E452" s="424"/>
      <c r="F452" s="557">
        <v>4851</v>
      </c>
    </row>
    <row r="453" spans="1:6" ht="13.75">
      <c r="A453" s="154" t="s">
        <v>1731</v>
      </c>
      <c r="B453" s="92" t="s">
        <v>370</v>
      </c>
      <c r="C453" s="94"/>
      <c r="D453" s="87"/>
      <c r="E453" s="424"/>
      <c r="F453" s="557">
        <v>4852</v>
      </c>
    </row>
    <row r="454" spans="1:6" ht="13.75">
      <c r="A454" s="154" t="s">
        <v>1732</v>
      </c>
      <c r="B454" s="92" t="s">
        <v>928</v>
      </c>
      <c r="C454" s="94"/>
      <c r="D454" s="87"/>
      <c r="E454" s="424"/>
      <c r="F454" s="557">
        <v>4853</v>
      </c>
    </row>
    <row r="455" spans="1:6" ht="13.75">
      <c r="A455" s="154" t="s">
        <v>1733</v>
      </c>
      <c r="B455" s="92" t="s">
        <v>414</v>
      </c>
      <c r="C455" s="94"/>
      <c r="D455" s="87"/>
      <c r="E455" s="424"/>
      <c r="F455" s="557">
        <v>4854</v>
      </c>
    </row>
    <row r="456" spans="1:6" ht="13.75">
      <c r="A456" s="154" t="s">
        <v>1713</v>
      </c>
      <c r="B456" s="92" t="s">
        <v>415</v>
      </c>
      <c r="C456" s="94"/>
      <c r="D456" s="87"/>
      <c r="E456" s="424"/>
      <c r="F456" s="557">
        <v>4855</v>
      </c>
    </row>
    <row r="457" spans="1:6" ht="13.75">
      <c r="A457" s="154" t="s">
        <v>1714</v>
      </c>
      <c r="B457" s="92" t="s">
        <v>847</v>
      </c>
      <c r="C457" s="94"/>
      <c r="D457" s="87"/>
      <c r="E457" s="424"/>
      <c r="F457" s="557">
        <v>4856</v>
      </c>
    </row>
    <row r="458" spans="1:6" ht="13.75">
      <c r="A458" s="154" t="s">
        <v>1715</v>
      </c>
      <c r="B458" s="527" t="s">
        <v>1788</v>
      </c>
      <c r="C458" s="94"/>
      <c r="D458" s="87"/>
      <c r="E458" s="424"/>
      <c r="F458" s="557"/>
    </row>
    <row r="459" spans="1:6" ht="13.75">
      <c r="A459" s="154" t="s">
        <v>1760</v>
      </c>
      <c r="B459" s="92" t="s">
        <v>416</v>
      </c>
      <c r="C459" s="94"/>
      <c r="D459" s="87"/>
      <c r="E459" s="424"/>
      <c r="F459" s="557">
        <v>4857</v>
      </c>
    </row>
    <row r="460" spans="1:6" ht="15" thickBot="1">
      <c r="A460" s="154"/>
      <c r="B460" s="101" t="s">
        <v>74</v>
      </c>
      <c r="C460" s="94"/>
      <c r="D460" s="264">
        <f>SUM(D452:D459)</f>
        <v>0</v>
      </c>
      <c r="E460" s="426">
        <f>SUM(E452:E459)</f>
        <v>0</v>
      </c>
      <c r="F460" s="557"/>
    </row>
    <row r="461" spans="1:6" ht="14.4" thickTop="1">
      <c r="A461" s="154" t="s">
        <v>1716</v>
      </c>
      <c r="B461" s="94" t="s">
        <v>382</v>
      </c>
      <c r="C461" s="94"/>
      <c r="D461" s="348"/>
      <c r="E461" s="425"/>
      <c r="F461" s="557">
        <v>4900</v>
      </c>
    </row>
    <row r="462" spans="1:6" ht="13.75">
      <c r="A462" s="154" t="s">
        <v>1717</v>
      </c>
      <c r="B462" s="92" t="s">
        <v>726</v>
      </c>
      <c r="C462" s="94"/>
      <c r="D462" s="87"/>
      <c r="E462" s="424"/>
      <c r="F462" s="557">
        <v>4902</v>
      </c>
    </row>
    <row r="463" spans="1:6" ht="13.75">
      <c r="A463" s="154" t="s">
        <v>1718</v>
      </c>
      <c r="B463" s="92" t="s">
        <v>735</v>
      </c>
      <c r="C463" s="94"/>
      <c r="D463" s="87"/>
      <c r="E463" s="424"/>
      <c r="F463" s="557">
        <v>4901</v>
      </c>
    </row>
    <row r="464" spans="1:6" ht="13.75">
      <c r="A464" s="154" t="s">
        <v>1734</v>
      </c>
      <c r="B464" s="92" t="s">
        <v>436</v>
      </c>
      <c r="C464" s="94"/>
      <c r="D464" s="87"/>
      <c r="E464" s="424"/>
      <c r="F464" s="557">
        <v>4903</v>
      </c>
    </row>
    <row r="465" spans="1:8" ht="15" thickBot="1">
      <c r="A465" s="154"/>
      <c r="B465" s="101" t="s">
        <v>74</v>
      </c>
      <c r="C465" s="94"/>
      <c r="D465" s="264">
        <f>SUM(D462:D464)</f>
        <v>0</v>
      </c>
      <c r="E465" s="426">
        <f>SUM(E462:E464)</f>
        <v>0</v>
      </c>
      <c r="F465" s="557"/>
    </row>
    <row r="466" spans="1:8" ht="14.4" thickTop="1">
      <c r="A466" s="154" t="s">
        <v>1719</v>
      </c>
      <c r="B466" s="94" t="s">
        <v>697</v>
      </c>
      <c r="C466" s="94"/>
      <c r="D466" s="348"/>
      <c r="E466" s="425"/>
      <c r="F466" s="557"/>
    </row>
    <row r="467" spans="1:8" ht="17.399999999999999">
      <c r="A467" s="154" t="s">
        <v>1720</v>
      </c>
      <c r="B467" s="87" t="s">
        <v>698</v>
      </c>
      <c r="C467" s="94"/>
      <c r="D467" s="87"/>
      <c r="E467" s="424"/>
      <c r="F467" s="557">
        <v>4940</v>
      </c>
      <c r="H467" s="423"/>
    </row>
    <row r="468" spans="1:8" ht="13.75">
      <c r="A468" s="154" t="s">
        <v>1721</v>
      </c>
      <c r="B468" s="92" t="s">
        <v>414</v>
      </c>
      <c r="C468" s="94"/>
      <c r="D468" s="87"/>
      <c r="E468" s="424"/>
      <c r="F468" s="557"/>
    </row>
    <row r="469" spans="1:8" ht="13.75">
      <c r="A469" s="154" t="s">
        <v>1722</v>
      </c>
      <c r="B469" s="87" t="s">
        <v>694</v>
      </c>
      <c r="C469" s="94"/>
      <c r="D469" s="87"/>
      <c r="E469" s="424"/>
      <c r="F469" s="557"/>
    </row>
    <row r="470" spans="1:8" ht="15" thickBot="1">
      <c r="A470" s="154"/>
      <c r="B470" s="101" t="s">
        <v>74</v>
      </c>
      <c r="C470" s="94"/>
      <c r="D470" s="264">
        <f t="shared" ref="D470:E470" si="13">SUM(D466:D469)</f>
        <v>0</v>
      </c>
      <c r="E470" s="426">
        <f t="shared" si="13"/>
        <v>0</v>
      </c>
      <c r="F470" s="557"/>
    </row>
    <row r="471" spans="1:8" ht="14.4" thickTop="1">
      <c r="A471" s="154" t="s">
        <v>1723</v>
      </c>
      <c r="B471" s="94" t="s">
        <v>1767</v>
      </c>
      <c r="C471" s="94"/>
      <c r="D471" s="87"/>
      <c r="E471" s="424"/>
      <c r="F471" s="557">
        <v>4955</v>
      </c>
    </row>
    <row r="472" spans="1:8" ht="13.75">
      <c r="A472" s="154" t="s">
        <v>1766</v>
      </c>
      <c r="B472" s="94" t="s">
        <v>385</v>
      </c>
      <c r="C472" s="94"/>
      <c r="D472" s="87"/>
      <c r="E472" s="424"/>
      <c r="F472" s="557"/>
    </row>
    <row r="473" spans="1:8" ht="13.75">
      <c r="A473" s="154"/>
      <c r="B473" s="94"/>
      <c r="C473" s="94"/>
      <c r="D473" s="206"/>
      <c r="E473" s="432"/>
      <c r="F473" s="557"/>
    </row>
    <row r="474" spans="1:8" ht="15" thickBot="1">
      <c r="A474" s="156"/>
      <c r="B474" s="101" t="s">
        <v>74</v>
      </c>
      <c r="C474" s="287"/>
      <c r="D474" s="264">
        <f>SUM(D471:D473)</f>
        <v>0</v>
      </c>
      <c r="E474" s="264">
        <f>SUM(E471:E473)</f>
        <v>0</v>
      </c>
      <c r="F474" s="557"/>
    </row>
    <row r="475" spans="1:8" ht="15" thickTop="1" thickBot="1">
      <c r="A475" s="224"/>
      <c r="B475" s="213" t="s">
        <v>20</v>
      </c>
      <c r="C475" s="213"/>
      <c r="D475" s="215">
        <f>D474+D470+D465+D460+D443+D439+D432+D427+D450</f>
        <v>0</v>
      </c>
      <c r="E475" s="428">
        <f>E474+E470+E465+E460+E443+E439+E432+E427+E450</f>
        <v>0</v>
      </c>
      <c r="F475" s="201"/>
    </row>
    <row r="476" spans="1:8" ht="14.4" thickTop="1">
      <c r="A476" s="154" t="s">
        <v>624</v>
      </c>
      <c r="B476" s="85"/>
      <c r="C476" s="94"/>
      <c r="D476" s="87"/>
      <c r="E476" s="424"/>
      <c r="F476" s="552"/>
    </row>
    <row r="477" spans="1:8" ht="13.75">
      <c r="A477" s="157" t="s">
        <v>460</v>
      </c>
      <c r="B477" s="85"/>
      <c r="C477" s="94"/>
      <c r="D477" s="87"/>
      <c r="E477" s="424"/>
      <c r="F477" s="552"/>
    </row>
    <row r="478" spans="1:8" ht="13.75">
      <c r="A478" s="438" t="s">
        <v>1462</v>
      </c>
      <c r="B478" s="356" t="s">
        <v>852</v>
      </c>
      <c r="C478" s="94"/>
      <c r="D478" s="348"/>
      <c r="E478" s="425"/>
      <c r="F478" s="552">
        <v>4000</v>
      </c>
    </row>
    <row r="479" spans="1:8" ht="13.75">
      <c r="A479" s="438" t="s">
        <v>1463</v>
      </c>
      <c r="B479" s="349" t="s">
        <v>853</v>
      </c>
      <c r="C479" s="94"/>
      <c r="D479" s="348"/>
      <c r="E479" s="425"/>
      <c r="F479" s="552"/>
    </row>
    <row r="480" spans="1:8" ht="13.75">
      <c r="A480" s="438" t="s">
        <v>1464</v>
      </c>
      <c r="B480" s="92" t="s">
        <v>854</v>
      </c>
      <c r="C480" s="94"/>
      <c r="D480" s="87"/>
      <c r="E480" s="424"/>
      <c r="F480" s="552">
        <v>4001</v>
      </c>
    </row>
    <row r="481" spans="1:6" ht="13.75">
      <c r="A481" s="438" t="s">
        <v>1465</v>
      </c>
      <c r="B481" s="92" t="s">
        <v>834</v>
      </c>
      <c r="C481" s="94"/>
      <c r="D481" s="87"/>
      <c r="E481" s="424"/>
      <c r="F481" s="552">
        <v>4002</v>
      </c>
    </row>
    <row r="482" spans="1:6" ht="15" thickBot="1">
      <c r="A482" s="438"/>
      <c r="B482" s="101" t="s">
        <v>74</v>
      </c>
      <c r="C482" s="287"/>
      <c r="D482" s="264">
        <f>SUM(D480:D481)</f>
        <v>0</v>
      </c>
      <c r="E482" s="264">
        <f>SUM(E480:E481)</f>
        <v>0</v>
      </c>
      <c r="F482" s="552"/>
    </row>
    <row r="483" spans="1:6" ht="14.4" thickTop="1">
      <c r="A483" s="438" t="s">
        <v>1184</v>
      </c>
      <c r="B483" s="350" t="s">
        <v>855</v>
      </c>
      <c r="C483" s="94"/>
      <c r="D483" s="348"/>
      <c r="E483" s="425"/>
      <c r="F483" s="552"/>
    </row>
    <row r="484" spans="1:6" ht="13.75">
      <c r="A484" s="438" t="s">
        <v>1185</v>
      </c>
      <c r="B484" s="92" t="s">
        <v>839</v>
      </c>
      <c r="C484" s="94"/>
      <c r="D484" s="87"/>
      <c r="E484" s="424"/>
      <c r="F484" s="552">
        <v>4003</v>
      </c>
    </row>
    <row r="485" spans="1:6" ht="13.75">
      <c r="A485" s="438" t="s">
        <v>1186</v>
      </c>
      <c r="B485" s="92" t="s">
        <v>835</v>
      </c>
      <c r="C485" s="94"/>
      <c r="D485" s="87"/>
      <c r="E485" s="424"/>
      <c r="F485" s="552">
        <v>4004</v>
      </c>
    </row>
    <row r="486" spans="1:6" ht="13.75">
      <c r="A486" s="438" t="s">
        <v>1187</v>
      </c>
      <c r="B486" s="92" t="s">
        <v>856</v>
      </c>
      <c r="C486" s="94"/>
      <c r="D486" s="87"/>
      <c r="E486" s="424"/>
      <c r="F486" s="552">
        <v>4008</v>
      </c>
    </row>
    <row r="487" spans="1:6" ht="15" thickBot="1">
      <c r="A487" s="438"/>
      <c r="B487" s="101" t="s">
        <v>74</v>
      </c>
      <c r="C487" s="287"/>
      <c r="D487" s="264">
        <f>SUM(D484:D486)</f>
        <v>0</v>
      </c>
      <c r="E487" s="264">
        <f>SUM(E484:E486)</f>
        <v>0</v>
      </c>
      <c r="F487" s="552"/>
    </row>
    <row r="488" spans="1:6" ht="14.4" thickTop="1">
      <c r="A488" s="438" t="s">
        <v>1188</v>
      </c>
      <c r="B488" s="357" t="s">
        <v>461</v>
      </c>
      <c r="C488" s="94"/>
      <c r="D488" s="348"/>
      <c r="E488" s="425"/>
      <c r="F488" s="552"/>
    </row>
    <row r="489" spans="1:6" ht="13.75">
      <c r="A489" s="438" t="s">
        <v>1189</v>
      </c>
      <c r="B489" s="92" t="s">
        <v>836</v>
      </c>
      <c r="C489" s="94"/>
      <c r="D489" s="87"/>
      <c r="E489" s="424"/>
      <c r="F489" s="552">
        <v>4009</v>
      </c>
    </row>
    <row r="490" spans="1:6" ht="13.75">
      <c r="A490" s="438" t="s">
        <v>1190</v>
      </c>
      <c r="B490" s="92" t="s">
        <v>837</v>
      </c>
      <c r="C490" s="94"/>
      <c r="D490" s="87"/>
      <c r="E490" s="424"/>
      <c r="F490" s="552">
        <v>4010</v>
      </c>
    </row>
    <row r="491" spans="1:6" ht="13.75">
      <c r="A491" s="438" t="s">
        <v>1735</v>
      </c>
      <c r="B491" s="92" t="s">
        <v>838</v>
      </c>
      <c r="C491" s="94"/>
      <c r="D491" s="87"/>
      <c r="E491" s="424"/>
      <c r="F491" s="552">
        <v>4011</v>
      </c>
    </row>
    <row r="492" spans="1:6" ht="13.75">
      <c r="A492" s="438" t="s">
        <v>1736</v>
      </c>
      <c r="B492" s="92" t="s">
        <v>857</v>
      </c>
      <c r="C492" s="94"/>
      <c r="D492" s="87"/>
      <c r="E492" s="424"/>
      <c r="F492" s="552">
        <v>4012</v>
      </c>
    </row>
    <row r="493" spans="1:6" ht="13.75">
      <c r="A493" s="438" t="s">
        <v>1737</v>
      </c>
      <c r="B493" s="92" t="s">
        <v>841</v>
      </c>
      <c r="C493" s="94"/>
      <c r="D493" s="87"/>
      <c r="E493" s="424"/>
      <c r="F493" s="552">
        <v>4013</v>
      </c>
    </row>
    <row r="494" spans="1:6" ht="15" thickBot="1">
      <c r="A494" s="438"/>
      <c r="B494" s="101" t="s">
        <v>74</v>
      </c>
      <c r="C494" s="287"/>
      <c r="D494" s="264">
        <f>SUM(D489:D493)</f>
        <v>0</v>
      </c>
      <c r="E494" s="264">
        <f>SUM(E489:E493)</f>
        <v>0</v>
      </c>
      <c r="F494" s="552"/>
    </row>
    <row r="495" spans="1:6" ht="14.4" thickTop="1">
      <c r="A495" s="438" t="s">
        <v>1738</v>
      </c>
      <c r="B495" s="351" t="s">
        <v>858</v>
      </c>
      <c r="C495" s="94"/>
      <c r="D495" s="348"/>
      <c r="E495" s="425"/>
      <c r="F495" s="552">
        <v>4030</v>
      </c>
    </row>
    <row r="496" spans="1:6" ht="13.75">
      <c r="A496" s="438" t="s">
        <v>1739</v>
      </c>
      <c r="B496" s="92" t="s">
        <v>1978</v>
      </c>
      <c r="C496" s="94"/>
      <c r="D496" s="87"/>
      <c r="E496" s="424"/>
      <c r="F496" s="552">
        <v>4031</v>
      </c>
    </row>
    <row r="497" spans="1:6" ht="13.75">
      <c r="A497" s="438" t="s">
        <v>1740</v>
      </c>
      <c r="B497" s="92" t="s">
        <v>859</v>
      </c>
      <c r="C497" s="94"/>
      <c r="D497" s="87"/>
      <c r="E497" s="424"/>
      <c r="F497" s="552">
        <v>4032</v>
      </c>
    </row>
    <row r="498" spans="1:6" ht="14.4" thickBot="1">
      <c r="A498" s="438"/>
      <c r="B498" s="213" t="s">
        <v>860</v>
      </c>
      <c r="C498" s="213"/>
      <c r="D498" s="264">
        <f>SUM(D496:D497)</f>
        <v>0</v>
      </c>
      <c r="E498" s="264">
        <f>SUM(E496:E497)</f>
        <v>0</v>
      </c>
      <c r="F498" s="552"/>
    </row>
    <row r="499" spans="1:6" ht="14.4" thickTop="1">
      <c r="A499" s="438" t="s">
        <v>1741</v>
      </c>
      <c r="B499" s="351" t="s">
        <v>861</v>
      </c>
      <c r="C499" s="94"/>
      <c r="D499" s="348"/>
      <c r="E499" s="425"/>
      <c r="F499" s="552"/>
    </row>
    <row r="500" spans="1:6" ht="13.75">
      <c r="A500" s="438" t="s">
        <v>1742</v>
      </c>
      <c r="B500" s="92" t="s">
        <v>862</v>
      </c>
      <c r="C500" s="94"/>
      <c r="D500" s="87"/>
      <c r="E500" s="424"/>
      <c r="F500" s="552"/>
    </row>
    <row r="501" spans="1:6" ht="13.75">
      <c r="A501" s="438" t="s">
        <v>1743</v>
      </c>
      <c r="B501" s="92" t="s">
        <v>863</v>
      </c>
      <c r="C501" s="94"/>
      <c r="D501" s="87"/>
      <c r="E501" s="424"/>
      <c r="F501" s="552"/>
    </row>
    <row r="502" spans="1:6" ht="15" thickBot="1">
      <c r="A502" s="155"/>
      <c r="B502" s="101" t="s">
        <v>74</v>
      </c>
      <c r="C502" s="287"/>
      <c r="D502" s="264">
        <f>SUM(D500:D501)</f>
        <v>0</v>
      </c>
      <c r="E502" s="264">
        <f>SUM(E500:E501)</f>
        <v>0</v>
      </c>
      <c r="F502" s="552"/>
    </row>
    <row r="503" spans="1:6" ht="15.65" thickTop="1" thickBot="1">
      <c r="A503" s="223"/>
      <c r="B503" s="220" t="s">
        <v>462</v>
      </c>
      <c r="C503" s="221"/>
      <c r="D503" s="215">
        <f>D502+D498+D494+D487+D482</f>
        <v>0</v>
      </c>
      <c r="E503" s="428">
        <f>E502+E498+E494+E487+E482</f>
        <v>0</v>
      </c>
      <c r="F503" s="552"/>
    </row>
    <row r="504" spans="1:6" ht="14.5" thickTop="1">
      <c r="A504" s="154" t="s">
        <v>625</v>
      </c>
      <c r="B504" s="87"/>
      <c r="C504" s="87"/>
      <c r="D504" s="87"/>
      <c r="E504" s="424"/>
      <c r="F504" s="201"/>
    </row>
    <row r="505" spans="1:6">
      <c r="A505" s="154" t="s">
        <v>358</v>
      </c>
      <c r="B505" s="93"/>
      <c r="C505" s="93"/>
      <c r="D505" s="348"/>
      <c r="E505" s="425"/>
      <c r="F505" s="548"/>
    </row>
    <row r="506" spans="1:6">
      <c r="A506" s="157" t="s">
        <v>77</v>
      </c>
      <c r="B506" s="87"/>
      <c r="C506" s="87"/>
      <c r="D506" s="348"/>
      <c r="E506" s="425"/>
      <c r="F506" s="548"/>
    </row>
    <row r="507" spans="1:6">
      <c r="A507" s="438" t="s">
        <v>1466</v>
      </c>
      <c r="B507" s="105" t="s">
        <v>929</v>
      </c>
      <c r="C507" s="105"/>
      <c r="D507" s="348"/>
      <c r="E507" s="425"/>
      <c r="F507" s="548">
        <v>6400</v>
      </c>
    </row>
    <row r="508" spans="1:6">
      <c r="A508" s="159"/>
      <c r="B508" s="92" t="s">
        <v>437</v>
      </c>
      <c r="C508" s="105"/>
      <c r="D508" s="87"/>
      <c r="E508" s="424"/>
      <c r="F508" s="548"/>
    </row>
    <row r="509" spans="1:6">
      <c r="A509" s="159"/>
      <c r="B509" s="105"/>
      <c r="C509" s="105"/>
      <c r="D509" s="87"/>
      <c r="E509" s="424"/>
      <c r="F509" s="548"/>
    </row>
    <row r="510" spans="1:6" ht="14.5" thickBot="1">
      <c r="A510" s="255"/>
      <c r="B510" s="101" t="s">
        <v>74</v>
      </c>
      <c r="C510" s="94"/>
      <c r="D510" s="264">
        <f>SUM(D508:D509)</f>
        <v>0</v>
      </c>
      <c r="E510" s="426">
        <f>SUM(E508:E509)</f>
        <v>0</v>
      </c>
      <c r="F510" s="548"/>
    </row>
    <row r="511" spans="1:6" ht="14.5" thickTop="1">
      <c r="A511" s="157" t="s">
        <v>79</v>
      </c>
      <c r="B511" s="87"/>
      <c r="C511" s="87"/>
      <c r="D511" s="87"/>
      <c r="E511" s="424"/>
      <c r="F511" s="548"/>
    </row>
    <row r="512" spans="1:6">
      <c r="A512" s="438" t="s">
        <v>1467</v>
      </c>
      <c r="B512" s="105" t="s">
        <v>80</v>
      </c>
      <c r="C512" s="105"/>
      <c r="D512" s="348"/>
      <c r="E512" s="425"/>
      <c r="F512" s="548">
        <v>6100</v>
      </c>
    </row>
    <row r="513" spans="1:6">
      <c r="A513" s="256"/>
      <c r="B513" s="91">
        <v>1</v>
      </c>
      <c r="C513" s="91"/>
      <c r="D513" s="87"/>
      <c r="E513" s="424"/>
      <c r="F513" s="548"/>
    </row>
    <row r="514" spans="1:6">
      <c r="A514" s="256"/>
      <c r="B514" s="91">
        <v>2</v>
      </c>
      <c r="C514" s="91"/>
      <c r="D514" s="87"/>
      <c r="E514" s="424"/>
      <c r="F514" s="548"/>
    </row>
    <row r="515" spans="1:6">
      <c r="A515" s="256"/>
      <c r="B515" s="91">
        <v>3</v>
      </c>
      <c r="C515" s="91"/>
      <c r="D515" s="87"/>
      <c r="E515" s="424"/>
      <c r="F515" s="548"/>
    </row>
    <row r="516" spans="1:6">
      <c r="A516" s="255"/>
      <c r="B516" s="91">
        <v>4</v>
      </c>
      <c r="C516" s="91"/>
      <c r="D516" s="87"/>
      <c r="E516" s="424"/>
      <c r="F516" s="548"/>
    </row>
    <row r="517" spans="1:6" ht="14.5" thickBot="1">
      <c r="A517" s="255"/>
      <c r="B517" s="108" t="s">
        <v>81</v>
      </c>
      <c r="C517" s="108"/>
      <c r="D517" s="264">
        <f>SUM(D513:D516)</f>
        <v>0</v>
      </c>
      <c r="E517" s="426">
        <f>SUM(E513:E516)</f>
        <v>0</v>
      </c>
      <c r="F517" s="548"/>
    </row>
    <row r="518" spans="1:6" ht="14.5" thickTop="1">
      <c r="A518" s="438" t="s">
        <v>1468</v>
      </c>
      <c r="B518" s="109" t="s">
        <v>82</v>
      </c>
      <c r="C518" s="109"/>
      <c r="D518" s="348"/>
      <c r="E518" s="425"/>
      <c r="F518" s="548">
        <v>6200</v>
      </c>
    </row>
    <row r="519" spans="1:6">
      <c r="A519" s="255"/>
      <c r="B519" s="91">
        <v>1</v>
      </c>
      <c r="C519" s="91"/>
      <c r="D519" s="87"/>
      <c r="E519" s="424"/>
      <c r="F519" s="548"/>
    </row>
    <row r="520" spans="1:6">
      <c r="A520" s="255"/>
      <c r="B520" s="91">
        <v>2</v>
      </c>
      <c r="C520" s="91"/>
      <c r="D520" s="87"/>
      <c r="E520" s="424"/>
      <c r="F520" s="548"/>
    </row>
    <row r="521" spans="1:6">
      <c r="A521" s="255"/>
      <c r="B521" s="91">
        <v>3</v>
      </c>
      <c r="C521" s="91"/>
      <c r="D521" s="87"/>
      <c r="E521" s="424"/>
      <c r="F521" s="548"/>
    </row>
    <row r="522" spans="1:6">
      <c r="A522" s="255"/>
      <c r="B522" s="91">
        <v>4</v>
      </c>
      <c r="C522" s="91"/>
      <c r="D522" s="87"/>
      <c r="E522" s="424"/>
      <c r="F522" s="548"/>
    </row>
    <row r="523" spans="1:6" ht="14.5" thickBot="1">
      <c r="A523" s="255"/>
      <c r="B523" s="108" t="s">
        <v>83</v>
      </c>
      <c r="C523" s="108"/>
      <c r="D523" s="264">
        <f>SUM(D519:D522)</f>
        <v>0</v>
      </c>
      <c r="E523" s="426">
        <f>SUM(E519:E522)</f>
        <v>0</v>
      </c>
      <c r="F523" s="548"/>
    </row>
    <row r="524" spans="1:6" ht="14.5" thickTop="1">
      <c r="A524" s="159" t="s">
        <v>1469</v>
      </c>
      <c r="B524" s="406" t="s">
        <v>1752</v>
      </c>
      <c r="C524" s="108"/>
      <c r="D524" s="348"/>
      <c r="E524" s="348"/>
      <c r="F524" s="548"/>
    </row>
    <row r="525" spans="1:6">
      <c r="A525" s="255"/>
      <c r="B525" s="108">
        <v>1</v>
      </c>
      <c r="C525" s="108"/>
      <c r="D525" s="87"/>
      <c r="E525" s="87"/>
      <c r="F525" s="548"/>
    </row>
    <row r="526" spans="1:6">
      <c r="A526" s="255"/>
      <c r="B526" s="108">
        <v>2</v>
      </c>
      <c r="C526" s="108"/>
      <c r="D526" s="87"/>
      <c r="E526" s="87"/>
      <c r="F526" s="548"/>
    </row>
    <row r="527" spans="1:6" ht="14.5" thickBot="1">
      <c r="A527" s="255"/>
      <c r="B527" s="108" t="s">
        <v>1751</v>
      </c>
      <c r="C527" s="108"/>
      <c r="D527" s="264">
        <f>SUM(D525:D526)</f>
        <v>0</v>
      </c>
      <c r="E527" s="264">
        <f>SUM(E525:E526)</f>
        <v>0</v>
      </c>
      <c r="F527" s="548"/>
    </row>
    <row r="528" spans="1:6" ht="14.5" thickTop="1">
      <c r="A528" s="438" t="s">
        <v>1753</v>
      </c>
      <c r="B528" s="109" t="s">
        <v>457</v>
      </c>
      <c r="C528" s="109"/>
      <c r="D528" s="348"/>
      <c r="E528" s="425"/>
      <c r="F528" s="548">
        <v>6300</v>
      </c>
    </row>
    <row r="529" spans="1:6">
      <c r="A529" s="155"/>
      <c r="B529" s="91">
        <v>1</v>
      </c>
      <c r="C529" s="91"/>
      <c r="D529" s="87"/>
      <c r="E529" s="424"/>
      <c r="F529" s="548"/>
    </row>
    <row r="530" spans="1:6">
      <c r="A530" s="155"/>
      <c r="B530" s="91">
        <v>2</v>
      </c>
      <c r="C530" s="91"/>
      <c r="D530" s="87"/>
      <c r="E530" s="424"/>
      <c r="F530" s="548"/>
    </row>
    <row r="531" spans="1:6">
      <c r="A531" s="155"/>
      <c r="B531" s="91">
        <v>3</v>
      </c>
      <c r="C531" s="91"/>
      <c r="D531" s="206"/>
      <c r="E531" s="432"/>
      <c r="F531" s="548"/>
    </row>
    <row r="532" spans="1:6" ht="14.5" thickBot="1">
      <c r="A532" s="155"/>
      <c r="B532" s="108" t="s">
        <v>466</v>
      </c>
      <c r="C532" s="108"/>
      <c r="D532" s="264">
        <f>SUM(D529:D531)</f>
        <v>0</v>
      </c>
      <c r="E532" s="426">
        <f>SUM(E529:E531)</f>
        <v>0</v>
      </c>
      <c r="F532" s="548"/>
    </row>
    <row r="533" spans="1:6" ht="15" thickTop="1" thickBot="1">
      <c r="A533" s="227"/>
      <c r="B533" s="257" t="s">
        <v>20</v>
      </c>
      <c r="C533" s="251"/>
      <c r="D533" s="237">
        <f>+D532+D523+D517+D510+D527</f>
        <v>0</v>
      </c>
      <c r="E533" s="237">
        <f>+E532+E523+E517+E510+E527</f>
        <v>0</v>
      </c>
      <c r="F533" s="558"/>
    </row>
    <row r="544" spans="1:6">
      <c r="B544" s="86"/>
      <c r="D544" s="150"/>
      <c r="E544" s="150"/>
    </row>
    <row r="545" spans="1:6">
      <c r="B545" s="86"/>
      <c r="D545" s="150"/>
      <c r="E545" s="150"/>
    </row>
    <row r="546" spans="1:6">
      <c r="D546" s="150"/>
      <c r="E546" s="150"/>
    </row>
    <row r="549" spans="1:6">
      <c r="D549" s="293"/>
      <c r="E549" s="293"/>
    </row>
    <row r="550" spans="1:6">
      <c r="D550" s="129"/>
      <c r="E550" s="129"/>
    </row>
    <row r="551" spans="1:6" s="294" customFormat="1">
      <c r="D551" s="295"/>
      <c r="E551" s="295"/>
      <c r="F551" s="1"/>
    </row>
    <row r="552" spans="1:6" s="294" customFormat="1">
      <c r="D552" s="296"/>
      <c r="E552" s="296"/>
      <c r="F552" s="1"/>
    </row>
    <row r="553" spans="1:6" s="294" customFormat="1">
      <c r="D553" s="296"/>
      <c r="E553" s="296"/>
      <c r="F553" s="1"/>
    </row>
    <row r="558" spans="1:6">
      <c r="A558" s="86"/>
      <c r="B558" s="110"/>
      <c r="C558" s="110"/>
    </row>
  </sheetData>
  <mergeCells count="3">
    <mergeCell ref="A4:B4"/>
    <mergeCell ref="A5:B5"/>
    <mergeCell ref="A1:E1"/>
  </mergeCells>
  <phoneticPr fontId="63" type="noConversion"/>
  <pageMargins left="0.7" right="0.7" top="0.75" bottom="0.75" header="0.3" footer="0.3"/>
  <pageSetup scale="82"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51"/>
  <sheetViews>
    <sheetView view="pageBreakPreview" topLeftCell="A40" zoomScaleSheetLayoutView="100" workbookViewId="0">
      <selection activeCell="G11" sqref="G11"/>
    </sheetView>
  </sheetViews>
  <sheetFormatPr defaultColWidth="8.6640625" defaultRowHeight="14"/>
  <cols>
    <col min="1" max="1" width="4.33203125" style="202" customWidth="1"/>
    <col min="2" max="2" width="47.33203125" style="202" customWidth="1"/>
    <col min="3" max="3" width="6.33203125" style="202" bestFit="1" customWidth="1"/>
    <col min="4" max="4" width="16.58203125" style="202" customWidth="1"/>
    <col min="5" max="5" width="18.08203125" style="202" customWidth="1"/>
    <col min="6" max="6" width="11.33203125" style="202" bestFit="1" customWidth="1"/>
    <col min="7" max="16384" width="8.6640625" style="202"/>
  </cols>
  <sheetData>
    <row r="1" spans="1:5" ht="21" customHeight="1">
      <c r="A1" s="775" t="s">
        <v>359</v>
      </c>
      <c r="B1" s="776"/>
      <c r="C1" s="776"/>
      <c r="D1" s="776"/>
      <c r="E1" s="777"/>
    </row>
    <row r="2" spans="1:5" ht="21" customHeight="1">
      <c r="A2" s="784" t="str">
        <f>DataSheet!B8</f>
        <v>NAME OF THE CHURCH</v>
      </c>
      <c r="B2" s="785"/>
      <c r="C2" s="785"/>
      <c r="D2" s="785"/>
      <c r="E2" s="786"/>
    </row>
    <row r="3" spans="1:5" ht="15" customHeight="1">
      <c r="A3" s="781" t="str">
        <f>DataSheet!B12</f>
        <v>Address of the Church</v>
      </c>
      <c r="B3" s="782"/>
      <c r="C3" s="782"/>
      <c r="D3" s="782"/>
      <c r="E3" s="783"/>
    </row>
    <row r="4" spans="1:5" ht="15" customHeight="1">
      <c r="A4" s="781" t="str">
        <f>DataSheet!A10</f>
        <v xml:space="preserve">A Church under the Diocese of </v>
      </c>
      <c r="B4" s="782"/>
      <c r="C4" s="782"/>
      <c r="D4" s="782"/>
      <c r="E4" s="783"/>
    </row>
    <row r="5" spans="1:5" ht="15" customHeight="1">
      <c r="A5" s="778" t="s">
        <v>567</v>
      </c>
      <c r="B5" s="779"/>
      <c r="C5" s="779"/>
      <c r="D5" s="779"/>
      <c r="E5" s="780"/>
    </row>
    <row r="6" spans="1:5" ht="15">
      <c r="A6" s="693"/>
      <c r="B6" s="694"/>
      <c r="C6" s="470"/>
      <c r="D6" s="470"/>
      <c r="E6" s="695"/>
    </row>
    <row r="7" spans="1:5" ht="14.4">
      <c r="A7" s="696"/>
      <c r="B7" s="471" t="s">
        <v>0</v>
      </c>
      <c r="C7" s="472" t="s">
        <v>508</v>
      </c>
      <c r="D7" s="473" t="str">
        <f>'R&amp;P 25'!D7</f>
        <v>As at 31.03.2026</v>
      </c>
      <c r="E7" s="697" t="str">
        <f>'R&amp;P 25'!E7</f>
        <v>As at 31.03.2025</v>
      </c>
    </row>
    <row r="8" spans="1:5" ht="14.4">
      <c r="A8" s="696"/>
      <c r="B8" s="471"/>
      <c r="C8" s="472"/>
      <c r="D8" s="472" t="s">
        <v>1052</v>
      </c>
      <c r="E8" s="698" t="s">
        <v>1052</v>
      </c>
    </row>
    <row r="9" spans="1:5" ht="14.4">
      <c r="A9" s="699" t="s">
        <v>372</v>
      </c>
      <c r="B9" s="475" t="s">
        <v>3</v>
      </c>
      <c r="C9" s="476"/>
      <c r="D9" s="476"/>
      <c r="E9" s="700"/>
    </row>
    <row r="10" spans="1:5" ht="23.75" customHeight="1">
      <c r="A10" s="699" t="s">
        <v>201</v>
      </c>
      <c r="B10" s="474" t="s">
        <v>744</v>
      </c>
      <c r="C10" s="476" t="s">
        <v>626</v>
      </c>
      <c r="D10" s="477">
        <f>'I&amp;E SCHEDULES '!D5</f>
        <v>0</v>
      </c>
      <c r="E10" s="701">
        <f>'I&amp;E SCHEDULES '!E5</f>
        <v>0</v>
      </c>
    </row>
    <row r="11" spans="1:5" ht="32.75" customHeight="1">
      <c r="A11" s="699" t="s">
        <v>509</v>
      </c>
      <c r="B11" s="474" t="s">
        <v>510</v>
      </c>
      <c r="C11" s="476"/>
      <c r="D11" s="477"/>
      <c r="E11" s="701"/>
    </row>
    <row r="12" spans="1:5" ht="14.4">
      <c r="A12" s="699" t="s">
        <v>511</v>
      </c>
      <c r="B12" s="474" t="s">
        <v>21</v>
      </c>
      <c r="C12" s="476" t="s">
        <v>627</v>
      </c>
      <c r="D12" s="477">
        <f>'I&amp;E SCHEDULES '!D16</f>
        <v>0</v>
      </c>
      <c r="E12" s="701">
        <f>'I&amp;E SCHEDULES '!E16</f>
        <v>0</v>
      </c>
    </row>
    <row r="13" spans="1:5" ht="28.25" customHeight="1">
      <c r="A13" s="699" t="s">
        <v>512</v>
      </c>
      <c r="B13" s="474" t="s">
        <v>4</v>
      </c>
      <c r="C13" s="476" t="s">
        <v>628</v>
      </c>
      <c r="D13" s="477">
        <f>'I&amp;E SCHEDULES '!D23</f>
        <v>0</v>
      </c>
      <c r="E13" s="701">
        <f>'I&amp;E SCHEDULES '!E23</f>
        <v>0</v>
      </c>
    </row>
    <row r="14" spans="1:5" ht="14.4">
      <c r="A14" s="699" t="s">
        <v>513</v>
      </c>
      <c r="B14" s="474" t="s">
        <v>354</v>
      </c>
      <c r="C14" s="476" t="s">
        <v>629</v>
      </c>
      <c r="D14" s="477">
        <f>'I&amp;E SCHEDULES '!D26</f>
        <v>0</v>
      </c>
      <c r="E14" s="701">
        <f>'I&amp;E SCHEDULES '!E26</f>
        <v>0</v>
      </c>
    </row>
    <row r="15" spans="1:5" ht="14.4">
      <c r="A15" s="699" t="s">
        <v>514</v>
      </c>
      <c r="B15" s="474" t="s">
        <v>356</v>
      </c>
      <c r="C15" s="476" t="s">
        <v>630</v>
      </c>
      <c r="D15" s="477">
        <f>'I&amp;E SCHEDULES '!D32</f>
        <v>0</v>
      </c>
      <c r="E15" s="701">
        <f>'I&amp;E SCHEDULES '!E32</f>
        <v>0</v>
      </c>
    </row>
    <row r="16" spans="1:5" ht="14.4">
      <c r="A16" s="699" t="s">
        <v>515</v>
      </c>
      <c r="B16" s="474" t="s">
        <v>40</v>
      </c>
      <c r="C16" s="476" t="s">
        <v>631</v>
      </c>
      <c r="D16" s="477">
        <f>'I&amp;E SCHEDULES '!D35</f>
        <v>0</v>
      </c>
      <c r="E16" s="701">
        <f>'I&amp;E SCHEDULES '!E35</f>
        <v>0</v>
      </c>
    </row>
    <row r="17" spans="1:6" ht="14.4">
      <c r="A17" s="699" t="s">
        <v>516</v>
      </c>
      <c r="B17" s="474" t="s">
        <v>517</v>
      </c>
      <c r="C17" s="476"/>
      <c r="D17" s="477"/>
      <c r="E17" s="701"/>
    </row>
    <row r="18" spans="1:6" ht="14.4">
      <c r="A18" s="699" t="s">
        <v>373</v>
      </c>
      <c r="B18" s="474" t="s">
        <v>473</v>
      </c>
      <c r="C18" s="476" t="s">
        <v>632</v>
      </c>
      <c r="D18" s="477">
        <f>'I&amp;E SCHEDULES '!D44</f>
        <v>0</v>
      </c>
      <c r="E18" s="701">
        <f>'I&amp;E SCHEDULES '!E44</f>
        <v>0</v>
      </c>
    </row>
    <row r="19" spans="1:6" ht="14.4">
      <c r="A19" s="699"/>
      <c r="B19" s="474" t="s">
        <v>88</v>
      </c>
      <c r="C19" s="476" t="s">
        <v>633</v>
      </c>
      <c r="D19" s="477">
        <f>'I&amp;E SCHEDULES '!D48</f>
        <v>0</v>
      </c>
      <c r="E19" s="701">
        <f>'I&amp;E SCHEDULES '!E48</f>
        <v>0</v>
      </c>
    </row>
    <row r="20" spans="1:6" ht="14.4">
      <c r="A20" s="699" t="s">
        <v>376</v>
      </c>
      <c r="B20" s="474" t="s">
        <v>518</v>
      </c>
      <c r="C20" s="476"/>
      <c r="D20" s="478">
        <f>SUM(D10:D19)</f>
        <v>0</v>
      </c>
      <c r="E20" s="702">
        <f>SUM(E10:E19)</f>
        <v>0</v>
      </c>
    </row>
    <row r="21" spans="1:6" ht="14.4">
      <c r="A21" s="699"/>
      <c r="B21" s="474"/>
      <c r="C21" s="476"/>
      <c r="D21" s="479"/>
      <c r="E21" s="700"/>
    </row>
    <row r="22" spans="1:6" ht="14.4">
      <c r="A22" s="699" t="s">
        <v>519</v>
      </c>
      <c r="B22" s="629" t="s">
        <v>520</v>
      </c>
      <c r="C22" s="476"/>
      <c r="D22" s="479"/>
      <c r="E22" s="700"/>
    </row>
    <row r="23" spans="1:6" ht="14.4">
      <c r="A23" s="699" t="s">
        <v>201</v>
      </c>
      <c r="B23" s="474" t="s">
        <v>89</v>
      </c>
      <c r="C23" s="476" t="s">
        <v>634</v>
      </c>
      <c r="D23" s="477">
        <f>'I&amp;E SCHEDULES '!D53</f>
        <v>0</v>
      </c>
      <c r="E23" s="703">
        <f>'I&amp;E SCHEDULES '!E53</f>
        <v>0</v>
      </c>
    </row>
    <row r="24" spans="1:6" ht="14.4">
      <c r="A24" s="699" t="s">
        <v>509</v>
      </c>
      <c r="B24" s="474" t="s">
        <v>739</v>
      </c>
      <c r="C24" s="476" t="s">
        <v>635</v>
      </c>
      <c r="D24" s="477">
        <f>'I&amp;E SCHEDULES '!D56</f>
        <v>0</v>
      </c>
      <c r="E24" s="703">
        <f>'I&amp;E SCHEDULES '!E56</f>
        <v>0</v>
      </c>
    </row>
    <row r="25" spans="1:6" ht="14.4">
      <c r="A25" s="699" t="s">
        <v>511</v>
      </c>
      <c r="B25" s="474" t="s">
        <v>736</v>
      </c>
      <c r="C25" s="476" t="s">
        <v>636</v>
      </c>
      <c r="D25" s="477">
        <f>'I&amp;E SCHEDULES '!D61</f>
        <v>0</v>
      </c>
      <c r="E25" s="701">
        <f>'I&amp;E SCHEDULES '!E61</f>
        <v>0</v>
      </c>
    </row>
    <row r="26" spans="1:6" ht="14.4">
      <c r="A26" s="699" t="s">
        <v>512</v>
      </c>
      <c r="B26" s="474" t="s">
        <v>737</v>
      </c>
      <c r="C26" s="476" t="s">
        <v>637</v>
      </c>
      <c r="D26" s="480">
        <f>FA!J55</f>
        <v>0</v>
      </c>
      <c r="E26" s="704">
        <f>FA!J56</f>
        <v>0</v>
      </c>
    </row>
    <row r="27" spans="1:6" ht="14.4">
      <c r="A27" s="699" t="s">
        <v>513</v>
      </c>
      <c r="B27" s="474" t="s">
        <v>740</v>
      </c>
      <c r="C27" s="476" t="s">
        <v>638</v>
      </c>
      <c r="D27" s="477">
        <f>'I&amp;E SCHEDULES '!D64</f>
        <v>0</v>
      </c>
      <c r="E27" s="701">
        <f>'I&amp;E SCHEDULES '!E64</f>
        <v>0</v>
      </c>
    </row>
    <row r="28" spans="1:6" ht="14.4">
      <c r="A28" s="699" t="s">
        <v>514</v>
      </c>
      <c r="B28" s="474" t="s">
        <v>707</v>
      </c>
      <c r="C28" s="476" t="s">
        <v>639</v>
      </c>
      <c r="D28" s="477">
        <f>'I&amp;E SCHEDULES '!D76</f>
        <v>0</v>
      </c>
      <c r="E28" s="701">
        <f>'I&amp;E SCHEDULES '!E76</f>
        <v>0</v>
      </c>
    </row>
    <row r="29" spans="1:6" ht="14.4">
      <c r="A29" s="699" t="s">
        <v>515</v>
      </c>
      <c r="B29" s="474" t="s">
        <v>708</v>
      </c>
      <c r="C29" s="476" t="s">
        <v>640</v>
      </c>
      <c r="D29" s="477">
        <f>'I&amp;E SCHEDULES '!D83</f>
        <v>0</v>
      </c>
      <c r="E29" s="701">
        <f>'I&amp;E SCHEDULES '!E83</f>
        <v>0</v>
      </c>
    </row>
    <row r="30" spans="1:6" ht="14.4">
      <c r="A30" s="699" t="s">
        <v>516</v>
      </c>
      <c r="B30" s="474" t="s">
        <v>738</v>
      </c>
      <c r="C30" s="476" t="s">
        <v>641</v>
      </c>
      <c r="D30" s="477">
        <f>'I&amp;E SCHEDULES '!D92</f>
        <v>0</v>
      </c>
      <c r="E30" s="701">
        <f>'I&amp;E SCHEDULES '!E92</f>
        <v>0</v>
      </c>
    </row>
    <row r="31" spans="1:6" ht="14.4">
      <c r="A31" s="699" t="s">
        <v>195</v>
      </c>
      <c r="B31" s="474" t="s">
        <v>63</v>
      </c>
      <c r="C31" s="476" t="s">
        <v>642</v>
      </c>
      <c r="D31" s="477">
        <f>'I&amp;E SCHEDULES '!D95</f>
        <v>0</v>
      </c>
      <c r="E31" s="701">
        <f>'I&amp;E SCHEDULES '!E95</f>
        <v>0</v>
      </c>
      <c r="F31" s="203"/>
    </row>
    <row r="32" spans="1:6" ht="14.4">
      <c r="A32" s="699"/>
      <c r="B32" s="474" t="s">
        <v>741</v>
      </c>
      <c r="C32" s="476"/>
      <c r="D32" s="478">
        <f>SUM(D23:D31)</f>
        <v>0</v>
      </c>
      <c r="E32" s="702">
        <f>SUM(E23:E31)</f>
        <v>0</v>
      </c>
    </row>
    <row r="33" spans="1:5" ht="14.4">
      <c r="A33" s="699"/>
      <c r="B33" s="474"/>
      <c r="C33" s="476"/>
      <c r="D33" s="479"/>
      <c r="E33" s="700"/>
    </row>
    <row r="34" spans="1:5" ht="35.25" customHeight="1">
      <c r="A34" s="699" t="s">
        <v>521</v>
      </c>
      <c r="B34" s="481" t="s">
        <v>525</v>
      </c>
      <c r="C34" s="476"/>
      <c r="D34" s="487">
        <f>D20-D32</f>
        <v>0</v>
      </c>
      <c r="E34" s="702">
        <f t="shared" ref="E34" si="0">E20-E32</f>
        <v>0</v>
      </c>
    </row>
    <row r="35" spans="1:5" ht="27" thickBot="1">
      <c r="A35" s="699" t="s">
        <v>522</v>
      </c>
      <c r="B35" s="647" t="s">
        <v>1957</v>
      </c>
      <c r="C35" s="482"/>
      <c r="D35" s="483"/>
      <c r="E35" s="705"/>
    </row>
    <row r="36" spans="1:5" ht="24.75" customHeight="1" thickTop="1" thickBot="1">
      <c r="A36" s="699" t="s">
        <v>523</v>
      </c>
      <c r="B36" s="474" t="s">
        <v>1744</v>
      </c>
      <c r="C36" s="476" t="s">
        <v>1480</v>
      </c>
      <c r="D36" s="484">
        <f>D34-D35</f>
        <v>0</v>
      </c>
      <c r="E36" s="706">
        <f>E34-E35</f>
        <v>0</v>
      </c>
    </row>
    <row r="37" spans="1:5" ht="15" thickTop="1">
      <c r="A37" s="707"/>
      <c r="B37" s="485"/>
      <c r="C37" s="485"/>
      <c r="D37" s="485"/>
      <c r="E37" s="708"/>
    </row>
    <row r="38" spans="1:5" ht="15">
      <c r="A38" s="693"/>
      <c r="B38" s="486"/>
      <c r="C38" s="486"/>
      <c r="D38" s="486"/>
      <c r="E38" s="709"/>
    </row>
    <row r="39" spans="1:5" ht="15">
      <c r="A39" s="693"/>
      <c r="B39" s="486" t="str">
        <f>BS!B48</f>
        <v>For NAME OF THE CHURCH</v>
      </c>
      <c r="C39" s="470"/>
      <c r="D39" s="787" t="s">
        <v>524</v>
      </c>
      <c r="E39" s="788"/>
    </row>
    <row r="40" spans="1:5" ht="15">
      <c r="A40" s="693"/>
      <c r="B40" s="486"/>
      <c r="C40" s="470"/>
      <c r="D40" s="710"/>
      <c r="E40" s="711"/>
    </row>
    <row r="41" spans="1:5" ht="15">
      <c r="A41" s="693"/>
      <c r="B41" s="486"/>
      <c r="C41" s="470"/>
      <c r="D41" s="787" t="str">
        <f>BS!E50</f>
        <v xml:space="preserve">For </v>
      </c>
      <c r="E41" s="788"/>
    </row>
    <row r="42" spans="1:5" ht="15">
      <c r="A42" s="693"/>
      <c r="B42" s="486"/>
      <c r="C42" s="470"/>
      <c r="D42" s="787" t="s">
        <v>2</v>
      </c>
      <c r="E42" s="788"/>
    </row>
    <row r="43" spans="1:5" ht="15">
      <c r="A43" s="693"/>
      <c r="B43" s="486" t="str">
        <f>BS!B52</f>
        <v xml:space="preserve">Vicar: </v>
      </c>
      <c r="C43" s="470"/>
      <c r="D43" s="787" t="str">
        <f>BS!E52</f>
        <v>FRN :</v>
      </c>
      <c r="E43" s="788"/>
    </row>
    <row r="44" spans="1:5" ht="15">
      <c r="A44" s="693"/>
      <c r="B44" s="486"/>
      <c r="C44" s="470"/>
      <c r="D44" s="710"/>
      <c r="E44" s="711"/>
    </row>
    <row r="45" spans="1:5" ht="15">
      <c r="A45" s="693"/>
      <c r="B45" s="486"/>
      <c r="C45" s="470"/>
      <c r="D45" s="710"/>
      <c r="E45" s="711"/>
    </row>
    <row r="46" spans="1:5" ht="15">
      <c r="A46" s="693"/>
      <c r="B46" s="486" t="str">
        <f>BS!B55</f>
        <v xml:space="preserve">Trustee: </v>
      </c>
      <c r="C46" s="470"/>
      <c r="D46" s="710"/>
      <c r="E46" s="712"/>
    </row>
    <row r="47" spans="1:5" ht="15">
      <c r="A47" s="693"/>
      <c r="B47" s="486"/>
      <c r="C47" s="470"/>
      <c r="D47" s="787" t="str">
        <f>BS!E56</f>
        <v>Auditor Name</v>
      </c>
      <c r="E47" s="788"/>
    </row>
    <row r="48" spans="1:5" ht="15">
      <c r="A48" s="693"/>
      <c r="B48" s="486" t="str">
        <f>BS!B57</f>
        <v xml:space="preserve">Place:  </v>
      </c>
      <c r="C48" s="470"/>
      <c r="D48" s="787" t="str">
        <f>BS!E57</f>
        <v>Partner/Proprietor</v>
      </c>
      <c r="E48" s="788"/>
    </row>
    <row r="49" spans="1:5" ht="15">
      <c r="A49" s="693"/>
      <c r="B49" s="486" t="str">
        <f>BS!B58</f>
        <v xml:space="preserve">Date : </v>
      </c>
      <c r="C49" s="470"/>
      <c r="D49" s="787" t="str">
        <f>BS!E58</f>
        <v xml:space="preserve">Mem No </v>
      </c>
      <c r="E49" s="788"/>
    </row>
    <row r="50" spans="1:5" ht="15" thickBot="1">
      <c r="A50" s="713"/>
      <c r="B50" s="714"/>
      <c r="C50" s="715"/>
      <c r="D50" s="789" t="str">
        <f>BS!E59</f>
        <v xml:space="preserve">UDIN: </v>
      </c>
      <c r="E50" s="790"/>
    </row>
    <row r="51" spans="1:5" ht="14.5">
      <c r="A51" s="469"/>
      <c r="B51" s="486"/>
      <c r="C51" s="470"/>
      <c r="D51" s="470"/>
      <c r="E51" s="470"/>
    </row>
  </sheetData>
  <mergeCells count="13">
    <mergeCell ref="D48:E48"/>
    <mergeCell ref="D49:E49"/>
    <mergeCell ref="D50:E50"/>
    <mergeCell ref="D39:E39"/>
    <mergeCell ref="D41:E41"/>
    <mergeCell ref="D42:E42"/>
    <mergeCell ref="D43:E43"/>
    <mergeCell ref="D47:E47"/>
    <mergeCell ref="A1:E1"/>
    <mergeCell ref="A5:E5"/>
    <mergeCell ref="A3:E3"/>
    <mergeCell ref="A2:E2"/>
    <mergeCell ref="A4:E4"/>
  </mergeCells>
  <hyperlinks>
    <hyperlink ref="B18" location="'Other Income'!A1" display="Other income"/>
  </hyperlinks>
  <printOptions horizontalCentered="1"/>
  <pageMargins left="0.70866141732283505" right="0.70866141732283505" top="0.74803149606299202" bottom="0.74803149606299202" header="0.31496062992126" footer="0.31496062992126"/>
  <pageSetup scale="75" orientation="portrait" r:id="rId1"/>
  <ignoredErrors>
    <ignoredError sqref="D10:E19 E27 D23:E26 D28:E29 D27 D32:E36 D31:E31 E30"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5"/>
  <sheetViews>
    <sheetView view="pageBreakPreview" zoomScaleSheetLayoutView="100" workbookViewId="0">
      <pane xSplit="2" topLeftCell="C1" activePane="topRight" state="frozen"/>
      <selection pane="topRight" activeCell="B14" sqref="B14"/>
    </sheetView>
  </sheetViews>
  <sheetFormatPr defaultColWidth="9" defaultRowHeight="14"/>
  <cols>
    <col min="1" max="1" width="7.6640625" customWidth="1"/>
    <col min="2" max="2" width="41.33203125" bestFit="1" customWidth="1"/>
    <col min="4" max="5" width="13.08203125" bestFit="1" customWidth="1"/>
    <col min="6" max="6" width="9.33203125" style="202" bestFit="1" customWidth="1"/>
    <col min="7" max="7" width="4.33203125" style="202" customWidth="1"/>
    <col min="8" max="8" width="42.6640625" style="202" customWidth="1"/>
    <col min="9" max="9" width="12" style="202" customWidth="1"/>
    <col min="10" max="11" width="14" style="203" customWidth="1"/>
    <col min="12" max="16384" width="9" style="202"/>
  </cols>
  <sheetData>
    <row r="1" spans="1:11" ht="15" thickBot="1">
      <c r="A1" s="791" t="s">
        <v>1058</v>
      </c>
      <c r="B1" s="791"/>
      <c r="C1" s="791"/>
      <c r="D1" s="791"/>
      <c r="E1" s="791"/>
    </row>
    <row r="2" spans="1:11" s="126" customFormat="1" ht="46.5" customHeight="1">
      <c r="A2" s="151"/>
      <c r="B2" s="152" t="s">
        <v>68</v>
      </c>
      <c r="C2" s="153" t="s">
        <v>689</v>
      </c>
      <c r="D2" s="152" t="str">
        <f>'R &amp; P sub Schedule.'!D2</f>
        <v>As at 31.03.2026</v>
      </c>
      <c r="E2" s="561" t="str">
        <f>'R &amp; P sub Schedule.'!E2</f>
        <v>As at 31.03.2025</v>
      </c>
      <c r="F2" s="559" t="s">
        <v>1070</v>
      </c>
    </row>
    <row r="3" spans="1:11" s="126" customFormat="1" ht="27.65" customHeight="1">
      <c r="A3" s="154" t="s">
        <v>643</v>
      </c>
      <c r="B3" s="189"/>
      <c r="C3" s="190"/>
      <c r="D3" s="189"/>
      <c r="E3" s="562"/>
      <c r="F3" s="560"/>
    </row>
    <row r="4" spans="1:11" ht="14.4">
      <c r="A4" s="154" t="str">
        <f>'I&amp;E SUB SCHEDULES'!A4</f>
        <v>IE-1.01</v>
      </c>
      <c r="B4" s="154" t="s">
        <v>576</v>
      </c>
      <c r="C4" s="87"/>
      <c r="D4" s="97">
        <f>'I&amp;E SUB SCHEDULES'!D24</f>
        <v>0</v>
      </c>
      <c r="E4" s="97">
        <f>'I&amp;E SUB SCHEDULES'!E24</f>
        <v>0</v>
      </c>
      <c r="F4" s="560">
        <v>2300</v>
      </c>
      <c r="G4" s="143"/>
      <c r="H4" s="143"/>
      <c r="I4" s="144"/>
      <c r="J4" s="145"/>
      <c r="K4" s="145"/>
    </row>
    <row r="5" spans="1:11" ht="15" thickBot="1">
      <c r="A5" s="235"/>
      <c r="B5" s="213" t="s">
        <v>355</v>
      </c>
      <c r="C5" s="219"/>
      <c r="D5" s="222">
        <f>SUM(D4)</f>
        <v>0</v>
      </c>
      <c r="E5" s="222">
        <f>SUM(E4)</f>
        <v>0</v>
      </c>
      <c r="F5" s="560"/>
    </row>
    <row r="6" spans="1:11" ht="15" thickTop="1">
      <c r="A6" s="154" t="s">
        <v>758</v>
      </c>
      <c r="B6" s="154"/>
      <c r="C6" s="190" t="s">
        <v>752</v>
      </c>
      <c r="D6" s="97"/>
      <c r="E6" s="97"/>
      <c r="F6" s="560"/>
    </row>
    <row r="7" spans="1:11" ht="15.65">
      <c r="A7" s="154" t="str">
        <f>'I&amp;E SUB SCHEDULES'!A26</f>
        <v>IE-2.01</v>
      </c>
      <c r="B7" s="154" t="s">
        <v>577</v>
      </c>
      <c r="C7" s="190"/>
      <c r="D7" s="41"/>
      <c r="E7" s="41"/>
      <c r="F7" s="560">
        <v>2000</v>
      </c>
    </row>
    <row r="8" spans="1:11" ht="17.399999999999999">
      <c r="A8" s="154" t="str">
        <f>'I&amp;E SUB SCHEDULES'!A27</f>
        <v>IE-2.02</v>
      </c>
      <c r="B8" s="565" t="s">
        <v>930</v>
      </c>
      <c r="C8" s="190"/>
      <c r="D8" s="97">
        <f>'I&amp;E SUB SCHEDULES'!D31</f>
        <v>0</v>
      </c>
      <c r="E8" s="97">
        <f>'I&amp;E SUB SCHEDULES'!E31</f>
        <v>0</v>
      </c>
      <c r="F8" s="560">
        <v>2100</v>
      </c>
    </row>
    <row r="9" spans="1:11" ht="17.399999999999999">
      <c r="A9" s="154" t="str">
        <f>'I&amp;E SUB SCHEDULES'!A32</f>
        <v>IE-210</v>
      </c>
      <c r="B9" s="266" t="s">
        <v>932</v>
      </c>
      <c r="C9" s="190"/>
      <c r="D9" s="97">
        <f>'I&amp;E SUB SCHEDULES'!D32</f>
        <v>0</v>
      </c>
      <c r="E9" s="97">
        <f>'I&amp;E SUB SCHEDULES'!E32</f>
        <v>0</v>
      </c>
      <c r="F9" s="560">
        <v>2110</v>
      </c>
    </row>
    <row r="10" spans="1:11" ht="17.399999999999999">
      <c r="A10" s="154" t="str">
        <f>'I&amp;E SUB SCHEDULES'!A33</f>
        <v>IE-2.11</v>
      </c>
      <c r="B10" s="267" t="s">
        <v>933</v>
      </c>
      <c r="C10" s="190"/>
      <c r="D10" s="97">
        <f>'I&amp;E SUB SCHEDULES'!D41</f>
        <v>0</v>
      </c>
      <c r="E10" s="97">
        <f>'I&amp;E SUB SCHEDULES'!E41</f>
        <v>0</v>
      </c>
      <c r="F10" s="560">
        <v>2120</v>
      </c>
    </row>
    <row r="11" spans="1:11" ht="17.399999999999999">
      <c r="A11" s="154" t="str">
        <f>'I&amp;E SUB SCHEDULES'!A42</f>
        <v>IE-2.30</v>
      </c>
      <c r="B11" s="266" t="s">
        <v>807</v>
      </c>
      <c r="C11" s="190"/>
      <c r="D11" s="97">
        <f>'I&amp;E SUB SCHEDULES'!D48</f>
        <v>0</v>
      </c>
      <c r="E11" s="97">
        <f>'I&amp;E SUB SCHEDULES'!E48</f>
        <v>0</v>
      </c>
      <c r="F11" s="560">
        <v>2160</v>
      </c>
    </row>
    <row r="12" spans="1:11" ht="17.399999999999999">
      <c r="A12" s="154" t="str">
        <f>'I&amp;E SUB SCHEDULES'!A49</f>
        <v>IE-2.40</v>
      </c>
      <c r="B12" s="565" t="s">
        <v>812</v>
      </c>
      <c r="C12" s="190"/>
      <c r="D12" s="97">
        <f>'I&amp;E SUB SCHEDULES'!D52</f>
        <v>0</v>
      </c>
      <c r="E12" s="97">
        <f>'I&amp;E SUB SCHEDULES'!E52</f>
        <v>0</v>
      </c>
      <c r="F12" s="560">
        <v>2170</v>
      </c>
    </row>
    <row r="13" spans="1:11" ht="17.399999999999999">
      <c r="A13" s="154" t="str">
        <f>'I&amp;E SUB SCHEDULES'!A53</f>
        <v>IE-2.50</v>
      </c>
      <c r="B13" s="266" t="s">
        <v>815</v>
      </c>
      <c r="C13" s="190"/>
      <c r="D13" s="97">
        <f>'I&amp;E SUB SCHEDULES'!D64</f>
        <v>0</v>
      </c>
      <c r="E13" s="97">
        <f>'I&amp;E SUB SCHEDULES'!E64</f>
        <v>0</v>
      </c>
      <c r="F13" s="560">
        <v>2180</v>
      </c>
    </row>
    <row r="14" spans="1:11" ht="17.399999999999999">
      <c r="A14" s="154" t="str">
        <f>'I&amp;E SUB SCHEDULES'!A65</f>
        <v>IE-2.70</v>
      </c>
      <c r="B14" s="566" t="s">
        <v>824</v>
      </c>
      <c r="C14" s="190"/>
      <c r="D14" s="97">
        <f>'I&amp;E SUB SCHEDULES'!D71</f>
        <v>0</v>
      </c>
      <c r="E14" s="97">
        <f>'I&amp;E SUB SCHEDULES'!E71</f>
        <v>0</v>
      </c>
      <c r="F14" s="560">
        <v>2210</v>
      </c>
    </row>
    <row r="15" spans="1:11" ht="17.399999999999999">
      <c r="A15" s="154" t="str">
        <f>'I&amp;E SUB SCHEDULES'!A72</f>
        <v>IE-2.80</v>
      </c>
      <c r="B15" s="261" t="s">
        <v>830</v>
      </c>
      <c r="C15" s="190"/>
      <c r="D15" s="97">
        <f>'I&amp;E SUB SCHEDULES'!D76</f>
        <v>0</v>
      </c>
      <c r="E15" s="97">
        <f>'I&amp;E SUB SCHEDULES'!E76</f>
        <v>0</v>
      </c>
      <c r="F15" s="560">
        <v>2230</v>
      </c>
    </row>
    <row r="16" spans="1:11" ht="15" thickBot="1">
      <c r="A16" s="230"/>
      <c r="B16" s="213" t="s">
        <v>20</v>
      </c>
      <c r="C16" s="213"/>
      <c r="D16" s="222">
        <f>SUM(D8:D15)</f>
        <v>0</v>
      </c>
      <c r="E16" s="222">
        <f>SUM(E8:E15)</f>
        <v>0</v>
      </c>
      <c r="F16" s="560"/>
    </row>
    <row r="17" spans="1:6" ht="15" thickTop="1">
      <c r="A17" s="154" t="s">
        <v>644</v>
      </c>
      <c r="B17" s="87"/>
      <c r="C17" s="87"/>
      <c r="D17" s="97"/>
      <c r="E17" s="97"/>
      <c r="F17" s="560"/>
    </row>
    <row r="18" spans="1:6" ht="15.5">
      <c r="A18" s="154" t="str">
        <f>'I&amp;E SUB SCHEDULES'!A79</f>
        <v>IE-3.01</v>
      </c>
      <c r="B18" s="154" t="s">
        <v>87</v>
      </c>
      <c r="C18" s="190" t="s">
        <v>628</v>
      </c>
      <c r="D18" s="41"/>
      <c r="E18" s="41"/>
      <c r="F18" s="560"/>
    </row>
    <row r="19" spans="1:6" ht="15">
      <c r="A19" s="246" t="str">
        <f>'I&amp;E SUB SCHEDULES'!A80</f>
        <v>IE-3.02</v>
      </c>
      <c r="B19" s="99" t="s">
        <v>454</v>
      </c>
      <c r="C19" s="190" t="s">
        <v>753</v>
      </c>
      <c r="D19" s="97">
        <f>'I&amp;E SUB SCHEDULES'!D84</f>
        <v>0</v>
      </c>
      <c r="E19" s="97">
        <f>'I&amp;E SUB SCHEDULES'!E84</f>
        <v>0</v>
      </c>
      <c r="F19" s="560"/>
    </row>
    <row r="20" spans="1:6" ht="15">
      <c r="A20" s="246" t="str">
        <f>'I&amp;E SUB SCHEDULES'!A85</f>
        <v>IE-3.10</v>
      </c>
      <c r="B20" s="99" t="s">
        <v>374</v>
      </c>
      <c r="C20" s="190" t="s">
        <v>754</v>
      </c>
      <c r="D20" s="97">
        <f>'I&amp;E SUB SCHEDULES'!D89</f>
        <v>0</v>
      </c>
      <c r="E20" s="97">
        <f>'I&amp;E SUB SCHEDULES'!E89</f>
        <v>0</v>
      </c>
      <c r="F20" s="560">
        <v>2600</v>
      </c>
    </row>
    <row r="21" spans="1:6" ht="15">
      <c r="A21" s="246" t="str">
        <f>'I&amp;E SUB SCHEDULES'!A90</f>
        <v>IE-3.20</v>
      </c>
      <c r="B21" s="99" t="s">
        <v>375</v>
      </c>
      <c r="C21" s="190" t="s">
        <v>755</v>
      </c>
      <c r="D21" s="97">
        <f>'I&amp;E SUB SCHEDULES'!D94</f>
        <v>0</v>
      </c>
      <c r="E21" s="97">
        <f>'I&amp;E SUB SCHEDULES'!E94</f>
        <v>0</v>
      </c>
      <c r="F21" s="560">
        <v>2700</v>
      </c>
    </row>
    <row r="22" spans="1:6" ht="15">
      <c r="A22" s="247" t="s">
        <v>1477</v>
      </c>
      <c r="B22" s="99" t="s">
        <v>28</v>
      </c>
      <c r="C22" s="190" t="s">
        <v>756</v>
      </c>
      <c r="D22" s="97">
        <f>'I&amp;E SUB SCHEDULES'!D99</f>
        <v>0</v>
      </c>
      <c r="E22" s="97">
        <f>'I&amp;E SUB SCHEDULES'!E99</f>
        <v>0</v>
      </c>
      <c r="F22" s="560"/>
    </row>
    <row r="23" spans="1:6" ht="14.5" thickBot="1">
      <c r="A23" s="224"/>
      <c r="B23" s="213" t="s">
        <v>20</v>
      </c>
      <c r="C23" s="213"/>
      <c r="D23" s="222">
        <f>SUM(D19:D22)</f>
        <v>0</v>
      </c>
      <c r="E23" s="222">
        <f>SUM(E19:E22)</f>
        <v>0</v>
      </c>
      <c r="F23" s="560"/>
    </row>
    <row r="24" spans="1:6" ht="14.5" thickTop="1">
      <c r="A24" s="154" t="s">
        <v>645</v>
      </c>
      <c r="B24" s="87"/>
      <c r="C24" s="87"/>
      <c r="D24" s="97"/>
      <c r="E24" s="97"/>
      <c r="F24" s="560"/>
    </row>
    <row r="25" spans="1:6">
      <c r="A25" s="154" t="str">
        <f>'I&amp;E SUB SCHEDULES'!A102</f>
        <v>IE-4.01</v>
      </c>
      <c r="B25" s="154" t="s">
        <v>357</v>
      </c>
      <c r="C25" s="190"/>
      <c r="D25" s="604">
        <f>'I&amp;E SUB SCHEDULES'!D109</f>
        <v>0</v>
      </c>
      <c r="E25" s="97">
        <f>'I&amp;E SUB SCHEDULES'!E109</f>
        <v>0</v>
      </c>
      <c r="F25" s="560">
        <v>2220</v>
      </c>
    </row>
    <row r="26" spans="1:6" ht="14.5" thickBot="1">
      <c r="A26" s="224"/>
      <c r="B26" s="213" t="s">
        <v>355</v>
      </c>
      <c r="C26" s="213"/>
      <c r="D26" s="222">
        <f>SUM(D25)</f>
        <v>0</v>
      </c>
      <c r="E26" s="222">
        <f>SUM(E25)</f>
        <v>0</v>
      </c>
      <c r="F26" s="560"/>
    </row>
    <row r="27" spans="1:6" ht="16" thickTop="1">
      <c r="A27" s="154" t="s">
        <v>646</v>
      </c>
      <c r="B27" s="287"/>
      <c r="C27" s="190"/>
      <c r="D27" s="41"/>
      <c r="E27" s="41"/>
      <c r="F27" s="560"/>
    </row>
    <row r="28" spans="1:6" ht="15.5">
      <c r="A28" s="154" t="str">
        <f>'I&amp;E SUB SCHEDULES'!A111</f>
        <v>IE-5.01</v>
      </c>
      <c r="B28" s="154" t="s">
        <v>27</v>
      </c>
      <c r="C28" s="190" t="s">
        <v>757</v>
      </c>
      <c r="D28" s="41"/>
      <c r="E28" s="41"/>
      <c r="F28" s="560">
        <v>2910</v>
      </c>
    </row>
    <row r="29" spans="1:6" ht="17">
      <c r="A29" s="154" t="str">
        <f>'I&amp;E SUB SCHEDULES'!A112</f>
        <v>IE-5.02</v>
      </c>
      <c r="B29" s="263" t="s">
        <v>942</v>
      </c>
      <c r="C29" s="190"/>
      <c r="D29" s="195">
        <f>'I&amp;E SUB SCHEDULES'!D120</f>
        <v>0</v>
      </c>
      <c r="E29" s="195">
        <f>'I&amp;E SUB SCHEDULES'!E120</f>
        <v>0</v>
      </c>
      <c r="F29" s="560"/>
    </row>
    <row r="30" spans="1:6" ht="16.5">
      <c r="A30" s="156"/>
      <c r="B30" s="268"/>
      <c r="C30" s="190"/>
      <c r="E30" s="87"/>
      <c r="F30" s="560"/>
    </row>
    <row r="31" spans="1:6" ht="16.5">
      <c r="A31" s="156"/>
      <c r="B31" s="269"/>
      <c r="C31" s="190"/>
      <c r="D31" s="87"/>
      <c r="E31" s="87"/>
      <c r="F31" s="560"/>
    </row>
    <row r="32" spans="1:6" ht="14.5" thickBot="1">
      <c r="A32" s="224"/>
      <c r="B32" s="213" t="s">
        <v>20</v>
      </c>
      <c r="C32" s="213"/>
      <c r="D32" s="222">
        <f>SUM(D29:D31)</f>
        <v>0</v>
      </c>
      <c r="E32" s="222">
        <f>SUM(E29:E31)</f>
        <v>0</v>
      </c>
      <c r="F32" s="560"/>
    </row>
    <row r="33" spans="1:6" ht="14.5" thickTop="1">
      <c r="A33" s="154" t="s">
        <v>647</v>
      </c>
      <c r="B33" s="287"/>
      <c r="C33" s="287"/>
      <c r="D33" s="193"/>
      <c r="E33" s="193"/>
      <c r="F33" s="560"/>
    </row>
    <row r="34" spans="1:6">
      <c r="A34" s="154" t="str">
        <f>'I&amp;E SUB SCHEDULES'!A122</f>
        <v>IE-6.01</v>
      </c>
      <c r="B34" s="154" t="s">
        <v>360</v>
      </c>
      <c r="C34" s="190"/>
      <c r="D34" s="195">
        <f>'I&amp;E SUB SCHEDULES'!D126</f>
        <v>0</v>
      </c>
      <c r="E34" s="195">
        <f>'I&amp;E SUB SCHEDULES'!E126</f>
        <v>0</v>
      </c>
      <c r="F34" s="560">
        <v>2450</v>
      </c>
    </row>
    <row r="35" spans="1:6" ht="14.5" thickBot="1">
      <c r="A35" s="224"/>
      <c r="B35" s="213" t="s">
        <v>20</v>
      </c>
      <c r="C35" s="213"/>
      <c r="D35" s="222">
        <f>SUM(D34)</f>
        <v>0</v>
      </c>
      <c r="E35" s="222">
        <f>SUM(E34)</f>
        <v>0</v>
      </c>
      <c r="F35" s="560"/>
    </row>
    <row r="36" spans="1:6" ht="14.5" thickTop="1">
      <c r="A36" s="154" t="s">
        <v>648</v>
      </c>
      <c r="B36" s="93"/>
      <c r="C36" s="93"/>
      <c r="D36" s="97"/>
      <c r="E36" s="97"/>
      <c r="F36" s="560"/>
    </row>
    <row r="37" spans="1:6" ht="15.5">
      <c r="A37" s="154" t="str">
        <f>'I&amp;E SUB SCHEDULES'!A128</f>
        <v>IE-7.01</v>
      </c>
      <c r="B37" s="154" t="s">
        <v>578</v>
      </c>
      <c r="C37" s="190"/>
      <c r="D37" s="41"/>
      <c r="E37" s="41"/>
      <c r="F37" s="560"/>
    </row>
    <row r="38" spans="1:6" ht="15">
      <c r="A38" s="248" t="str">
        <f>'I&amp;E SUB SCHEDULES'!A129</f>
        <v>IE-7.02</v>
      </c>
      <c r="B38" s="99" t="s">
        <v>1027</v>
      </c>
      <c r="C38" s="190" t="s">
        <v>759</v>
      </c>
      <c r="D38" s="603">
        <f>'I&amp;E SUB SCHEDULES'!D135</f>
        <v>0</v>
      </c>
      <c r="E38" s="199">
        <f>'I&amp;E SUB SCHEDULES'!E135</f>
        <v>0</v>
      </c>
      <c r="F38" s="560">
        <v>2400</v>
      </c>
    </row>
    <row r="39" spans="1:6" ht="15">
      <c r="A39" s="246" t="str">
        <f>'I&amp;E SUB SCHEDULES'!A136</f>
        <v>IE-7.20</v>
      </c>
      <c r="B39" s="99" t="s">
        <v>746</v>
      </c>
      <c r="C39" s="190" t="s">
        <v>760</v>
      </c>
      <c r="D39" s="199">
        <f>'I&amp;E SUB SCHEDULES'!D140</f>
        <v>0</v>
      </c>
      <c r="E39" s="199">
        <f>'I&amp;E SUB SCHEDULES'!E140</f>
        <v>0</v>
      </c>
      <c r="F39" s="560"/>
    </row>
    <row r="40" spans="1:6" ht="17">
      <c r="A40" s="246" t="str">
        <f>'I&amp;E SUB SCHEDULES'!A141</f>
        <v>IE-7.30</v>
      </c>
      <c r="B40" s="282" t="s">
        <v>943</v>
      </c>
      <c r="C40" s="87"/>
      <c r="D40" s="87">
        <f>'I&amp;E SUB SCHEDULES'!D141</f>
        <v>0</v>
      </c>
      <c r="E40" s="87">
        <f>'I&amp;E SUB SCHEDULES'!E141</f>
        <v>0</v>
      </c>
      <c r="F40" s="560">
        <v>2980</v>
      </c>
    </row>
    <row r="41" spans="1:6" ht="17">
      <c r="A41" s="246" t="str">
        <f>'I&amp;E SUB SCHEDULES'!A142</f>
        <v>IE-7.31</v>
      </c>
      <c r="B41" s="283" t="s">
        <v>944</v>
      </c>
      <c r="C41" s="87"/>
      <c r="D41" s="87">
        <f>'I&amp;E SUB SCHEDULES'!D142</f>
        <v>0</v>
      </c>
      <c r="E41" s="87">
        <f>'I&amp;E SUB SCHEDULES'!E142</f>
        <v>0</v>
      </c>
      <c r="F41" s="560">
        <v>2981</v>
      </c>
    </row>
    <row r="42" spans="1:6" ht="15">
      <c r="A42" s="246" t="str">
        <f>'I&amp;E SUB SCHEDULES'!A143</f>
        <v>IE-7.32</v>
      </c>
      <c r="B42" s="99" t="s">
        <v>945</v>
      </c>
      <c r="C42" s="190" t="s">
        <v>968</v>
      </c>
      <c r="D42" s="206">
        <f>'I&amp;E SUB SCHEDULES'!D144</f>
        <v>0</v>
      </c>
      <c r="E42" s="206">
        <f>'I&amp;E SUB SCHEDULES'!E144</f>
        <v>0</v>
      </c>
      <c r="F42" s="560">
        <v>2800</v>
      </c>
    </row>
    <row r="43" spans="1:6">
      <c r="A43" s="156"/>
      <c r="B43" s="234"/>
      <c r="C43" s="190"/>
      <c r="D43" s="87"/>
      <c r="E43" s="87"/>
      <c r="F43" s="560"/>
    </row>
    <row r="44" spans="1:6">
      <c r="A44" s="224"/>
      <c r="B44" s="213" t="s">
        <v>20</v>
      </c>
      <c r="C44" s="213"/>
      <c r="D44" s="231">
        <f>SUM(D38:D43)</f>
        <v>0</v>
      </c>
      <c r="E44" s="563">
        <f>SUM(E38:E43)</f>
        <v>0</v>
      </c>
      <c r="F44" s="560"/>
    </row>
    <row r="45" spans="1:6">
      <c r="A45" s="154" t="s">
        <v>649</v>
      </c>
      <c r="B45" s="89"/>
      <c r="C45" s="89"/>
      <c r="D45" s="194"/>
      <c r="E45" s="194"/>
      <c r="F45" s="560"/>
    </row>
    <row r="46" spans="1:6">
      <c r="A46" s="154"/>
      <c r="B46" s="154" t="s">
        <v>86</v>
      </c>
      <c r="C46" s="89"/>
      <c r="D46" s="194"/>
      <c r="E46" s="194"/>
      <c r="F46" s="560"/>
    </row>
    <row r="47" spans="1:6">
      <c r="A47" s="454" t="str">
        <f>'I&amp;E SUB SCHEDULES'!A149</f>
        <v>IE-8.02</v>
      </c>
      <c r="B47" s="154" t="s">
        <v>76</v>
      </c>
      <c r="C47" s="190"/>
      <c r="D47" s="199">
        <f>'I&amp;E SUB SCHEDULES'!D153</f>
        <v>0</v>
      </c>
      <c r="E47" s="199">
        <f>'I&amp;E SUB SCHEDULES'!E153</f>
        <v>0</v>
      </c>
      <c r="F47" s="560"/>
    </row>
    <row r="48" spans="1:6" ht="14.5" thickBot="1">
      <c r="A48" s="230"/>
      <c r="B48" s="225" t="s">
        <v>20</v>
      </c>
      <c r="C48" s="225"/>
      <c r="D48" s="226">
        <f>SUM(D47:D47)</f>
        <v>0</v>
      </c>
      <c r="E48" s="226">
        <f>SUM(E47:E47)</f>
        <v>0</v>
      </c>
      <c r="F48" s="560"/>
    </row>
    <row r="49" spans="1:11" ht="14.5" thickTop="1">
      <c r="A49" s="272"/>
      <c r="B49" s="567"/>
      <c r="C49" s="567"/>
      <c r="D49" s="567"/>
      <c r="E49" s="564"/>
      <c r="F49" s="560"/>
    </row>
    <row r="50" spans="1:11">
      <c r="A50" s="273" t="s">
        <v>1045</v>
      </c>
      <c r="B50" s="274"/>
      <c r="C50" s="275"/>
      <c r="D50" s="274"/>
      <c r="E50" s="274"/>
      <c r="F50" s="560"/>
    </row>
    <row r="51" spans="1:11">
      <c r="A51" s="154" t="s">
        <v>650</v>
      </c>
      <c r="B51" s="87"/>
      <c r="C51" s="89"/>
      <c r="D51" s="194"/>
      <c r="E51" s="194"/>
      <c r="F51" s="560"/>
    </row>
    <row r="52" spans="1:11">
      <c r="A52" s="454" t="str">
        <f>'I&amp;E SUB SCHEDULES'!A157</f>
        <v>IE-9.01</v>
      </c>
      <c r="B52" s="154" t="s">
        <v>104</v>
      </c>
      <c r="C52" s="190"/>
      <c r="D52" s="199">
        <f>'I&amp;E SUB SCHEDULES'!D161</f>
        <v>0</v>
      </c>
      <c r="E52" s="199">
        <f>'I&amp;E SUB SCHEDULES'!E161</f>
        <v>0</v>
      </c>
      <c r="F52" s="560"/>
    </row>
    <row r="53" spans="1:11" ht="14.5" thickBot="1">
      <c r="A53" s="224"/>
      <c r="B53" s="225" t="s">
        <v>20</v>
      </c>
      <c r="C53" s="225"/>
      <c r="D53" s="226">
        <f>SUM(D52:D52)</f>
        <v>0</v>
      </c>
      <c r="E53" s="226">
        <f>SUM(E52:E52)</f>
        <v>0</v>
      </c>
      <c r="F53" s="560"/>
      <c r="G53" s="86"/>
      <c r="H53" s="110"/>
      <c r="I53" s="110"/>
      <c r="J53" s="148"/>
      <c r="K53" s="148"/>
    </row>
    <row r="54" spans="1:11" ht="14.5" thickTop="1">
      <c r="A54" s="154" t="s">
        <v>651</v>
      </c>
      <c r="B54" s="87"/>
      <c r="C54" s="87"/>
      <c r="D54" s="195"/>
      <c r="E54" s="195"/>
      <c r="F54" s="560"/>
      <c r="G54" s="146"/>
      <c r="H54" s="86"/>
      <c r="I54" s="86"/>
      <c r="J54" s="148"/>
      <c r="K54" s="148"/>
    </row>
    <row r="55" spans="1:11">
      <c r="A55" s="154" t="str">
        <f>'I&amp;E SUB SCHEDULES'!A163</f>
        <v>IE-10.01</v>
      </c>
      <c r="B55" s="154" t="s">
        <v>579</v>
      </c>
      <c r="C55" s="190"/>
      <c r="D55" s="199">
        <f>'I&amp;E SUB SCHEDULES'!D167</f>
        <v>0</v>
      </c>
      <c r="E55" s="199">
        <f>'I&amp;E SUB SCHEDULES'!E167</f>
        <v>0</v>
      </c>
      <c r="F55" s="560"/>
    </row>
    <row r="56" spans="1:11" ht="14.5" thickBot="1">
      <c r="A56" s="224"/>
      <c r="B56" s="213" t="s">
        <v>20</v>
      </c>
      <c r="C56" s="213"/>
      <c r="D56" s="215">
        <f>SUM(D55)</f>
        <v>0</v>
      </c>
      <c r="E56" s="215">
        <f>SUM(E55)</f>
        <v>0</v>
      </c>
      <c r="F56" s="560"/>
    </row>
    <row r="57" spans="1:11" ht="14.5" thickTop="1">
      <c r="A57" s="157"/>
      <c r="B57" s="94"/>
      <c r="C57" s="87"/>
      <c r="D57" s="197"/>
      <c r="E57" s="197"/>
      <c r="F57" s="560"/>
    </row>
    <row r="58" spans="1:11">
      <c r="A58" s="154" t="s">
        <v>652</v>
      </c>
      <c r="C58" s="287"/>
      <c r="D58" s="198"/>
      <c r="E58" s="198"/>
      <c r="F58" s="560"/>
    </row>
    <row r="59" spans="1:11" ht="15.5">
      <c r="A59" s="154" t="str">
        <f>'I&amp;E SUB SCHEDULES'!A170</f>
        <v>IE-11.01</v>
      </c>
      <c r="B59" s="154" t="s">
        <v>526</v>
      </c>
      <c r="C59" s="190"/>
      <c r="D59" s="199">
        <f>'I&amp;E SUB SCHEDULES'!D178</f>
        <v>0</v>
      </c>
      <c r="E59" s="199">
        <f>'I&amp;E SUB SCHEDULES'!E178</f>
        <v>0</v>
      </c>
      <c r="F59" s="560">
        <v>4230</v>
      </c>
      <c r="G59" s="1"/>
      <c r="H59" s="110"/>
      <c r="I59" s="84"/>
      <c r="J59" s="148"/>
      <c r="K59" s="148"/>
    </row>
    <row r="60" spans="1:11" ht="15.5">
      <c r="A60" s="156"/>
      <c r="B60" s="90"/>
      <c r="C60" s="287"/>
      <c r="D60" s="87"/>
      <c r="E60" s="87"/>
      <c r="F60" s="560"/>
    </row>
    <row r="61" spans="1:11" ht="14.5" thickBot="1">
      <c r="A61" s="224"/>
      <c r="B61" s="213" t="s">
        <v>20</v>
      </c>
      <c r="C61" s="213"/>
      <c r="D61" s="215">
        <f>SUM(D59:D60)</f>
        <v>0</v>
      </c>
      <c r="E61" s="215">
        <f>SUM(E59:E60)</f>
        <v>0</v>
      </c>
      <c r="F61" s="560"/>
    </row>
    <row r="62" spans="1:11" ht="14.5" thickTop="1">
      <c r="A62" s="154" t="s">
        <v>653</v>
      </c>
      <c r="B62" s="87"/>
      <c r="C62" s="8"/>
      <c r="D62" s="87"/>
      <c r="E62" s="87"/>
      <c r="F62" s="560"/>
    </row>
    <row r="63" spans="1:11">
      <c r="A63" s="157" t="str">
        <f>'I&amp;E SUB SCHEDULES'!A180</f>
        <v>IE-13.01</v>
      </c>
      <c r="B63" s="157" t="s">
        <v>580</v>
      </c>
      <c r="C63" s="190"/>
      <c r="D63" s="199">
        <f>'I&amp;E SUB SCHEDULES'!D186</f>
        <v>0</v>
      </c>
      <c r="E63" s="199">
        <f>'I&amp;E SUB SCHEDULES'!E186</f>
        <v>0</v>
      </c>
      <c r="F63" s="560">
        <v>4500</v>
      </c>
    </row>
    <row r="64" spans="1:11" ht="14.5" thickBot="1">
      <c r="A64" s="223"/>
      <c r="B64" s="213" t="s">
        <v>20</v>
      </c>
      <c r="C64" s="214"/>
      <c r="D64" s="215">
        <f>SUM(D63)</f>
        <v>0</v>
      </c>
      <c r="E64" s="215">
        <f>SUM(E63)</f>
        <v>0</v>
      </c>
      <c r="F64" s="560"/>
    </row>
    <row r="65" spans="1:11" ht="14.5" thickTop="1">
      <c r="A65" s="154" t="s">
        <v>654</v>
      </c>
      <c r="B65" s="87"/>
      <c r="C65" s="87"/>
      <c r="D65" s="195"/>
      <c r="E65" s="195"/>
      <c r="F65" s="560"/>
    </row>
    <row r="66" spans="1:11" ht="15.5">
      <c r="A66" s="154" t="str">
        <f>'I&amp;E SUB SCHEDULES'!A188</f>
        <v>IE-14.01</v>
      </c>
      <c r="B66" s="154" t="s">
        <v>581</v>
      </c>
      <c r="C66" s="190"/>
      <c r="D66" s="41"/>
      <c r="E66" s="41"/>
      <c r="F66" s="560"/>
    </row>
    <row r="67" spans="1:11" ht="15">
      <c r="A67" s="248" t="str">
        <f>'I&amp;E SUB SCHEDULES'!A189</f>
        <v>IE-14.02</v>
      </c>
      <c r="B67" s="99" t="s">
        <v>769</v>
      </c>
      <c r="C67" s="190" t="s">
        <v>761</v>
      </c>
      <c r="D67" s="199">
        <f>'I&amp;E SUB SCHEDULES'!D202</f>
        <v>0</v>
      </c>
      <c r="E67" s="199">
        <f>'I&amp;E SUB SCHEDULES'!E202</f>
        <v>0</v>
      </c>
      <c r="F67" s="560">
        <v>4550</v>
      </c>
    </row>
    <row r="68" spans="1:11" ht="15.5">
      <c r="A68" s="248" t="str">
        <f>'I&amp;E SUB SCHEDULES'!A204</f>
        <v>IE-14.30</v>
      </c>
      <c r="B68" s="99" t="s">
        <v>747</v>
      </c>
      <c r="C68" s="190" t="s">
        <v>762</v>
      </c>
      <c r="D68" s="199">
        <f>'I&amp;E SUB SCHEDULES'!D210</f>
        <v>0</v>
      </c>
      <c r="E68" s="199">
        <f>'I&amp;E SUB SCHEDULES'!E210</f>
        <v>0</v>
      </c>
      <c r="F68" s="560">
        <v>4270</v>
      </c>
      <c r="G68" s="146"/>
      <c r="H68" s="86"/>
      <c r="I68" s="84"/>
      <c r="J68" s="150"/>
      <c r="K68" s="150"/>
    </row>
    <row r="69" spans="1:11" ht="15.5">
      <c r="A69" s="248" t="str">
        <f>'I&amp;E SUB SCHEDULES'!A212</f>
        <v>IE-14.40</v>
      </c>
      <c r="B69" s="99" t="s">
        <v>770</v>
      </c>
      <c r="C69" s="190" t="s">
        <v>763</v>
      </c>
      <c r="D69" s="195">
        <f>'I&amp;E SUB SCHEDULES'!D221</f>
        <v>0</v>
      </c>
      <c r="E69" s="195">
        <f>'I&amp;E SUB SCHEDULES'!E221</f>
        <v>0</v>
      </c>
      <c r="F69" s="560">
        <v>4280</v>
      </c>
      <c r="G69" s="146"/>
      <c r="H69" s="86"/>
      <c r="I69" s="84"/>
      <c r="J69" s="150"/>
      <c r="K69" s="150"/>
    </row>
    <row r="70" spans="1:11" ht="17">
      <c r="A70" s="246" t="str">
        <f>'I&amp;E SUB SCHEDULES'!A222</f>
        <v>IE-14.50</v>
      </c>
      <c r="B70" s="284" t="s">
        <v>967</v>
      </c>
      <c r="C70" s="190"/>
      <c r="D70" s="199">
        <f>'I&amp;E SUB SCHEDULES'!D227</f>
        <v>0</v>
      </c>
      <c r="E70" s="199">
        <f>'I&amp;E SUB SCHEDULES'!E227</f>
        <v>0</v>
      </c>
      <c r="F70" s="560">
        <v>4000</v>
      </c>
      <c r="G70" s="146"/>
      <c r="H70" s="86"/>
      <c r="I70" s="84"/>
      <c r="J70" s="150"/>
      <c r="K70" s="150"/>
    </row>
    <row r="71" spans="1:11" ht="17">
      <c r="A71" s="246" t="str">
        <f>'I&amp;E SUB SCHEDULES'!A228</f>
        <v>IE-14.60</v>
      </c>
      <c r="B71" s="279" t="s">
        <v>861</v>
      </c>
      <c r="C71" s="190"/>
      <c r="D71" s="199">
        <f>'I&amp;E SUB SCHEDULES'!D231</f>
        <v>0</v>
      </c>
      <c r="E71" s="199">
        <f>'I&amp;E SUB SCHEDULES'!E231</f>
        <v>0</v>
      </c>
      <c r="F71" s="560">
        <v>4100</v>
      </c>
      <c r="G71" s="146"/>
      <c r="H71" s="86"/>
      <c r="I71" s="84"/>
      <c r="J71" s="150"/>
      <c r="K71" s="150"/>
    </row>
    <row r="72" spans="1:11" ht="17" thickBot="1">
      <c r="A72" s="246"/>
      <c r="B72" s="280" t="s">
        <v>997</v>
      </c>
      <c r="C72" s="190"/>
      <c r="D72" s="264">
        <f>SUM(D69:D71)</f>
        <v>0</v>
      </c>
      <c r="E72" s="264">
        <f>SUM(E69:E71)</f>
        <v>0</v>
      </c>
      <c r="F72" s="560"/>
      <c r="G72" s="146"/>
      <c r="H72" s="86"/>
      <c r="I72" s="84"/>
      <c r="J72" s="150"/>
      <c r="K72" s="150"/>
    </row>
    <row r="73" spans="1:11" ht="17.5" thickTop="1">
      <c r="A73" s="246" t="str">
        <f>'I&amp;E SUB SCHEDULES'!A232</f>
        <v>IE-14.63</v>
      </c>
      <c r="B73" s="282" t="s">
        <v>965</v>
      </c>
      <c r="C73" s="190"/>
      <c r="D73" s="206">
        <f>'I&amp;E SUB SCHEDULES'!D232</f>
        <v>0</v>
      </c>
      <c r="E73" s="206">
        <f>'I&amp;E SUB SCHEDULES'!E232</f>
        <v>0</v>
      </c>
      <c r="F73" s="560">
        <v>4980</v>
      </c>
      <c r="G73" s="146"/>
      <c r="H73" s="86"/>
      <c r="I73" s="84"/>
      <c r="J73" s="150"/>
      <c r="K73" s="150"/>
    </row>
    <row r="74" spans="1:11" ht="17">
      <c r="A74" s="246" t="str">
        <f>'I&amp;E SUB SCHEDULES'!A233</f>
        <v>IE-14.64</v>
      </c>
      <c r="B74" s="282" t="s">
        <v>966</v>
      </c>
      <c r="C74" s="190"/>
      <c r="D74" s="206">
        <f>'I&amp;E SUB SCHEDULES'!D233</f>
        <v>0</v>
      </c>
      <c r="E74" s="206">
        <f>'I&amp;E SUB SCHEDULES'!E233</f>
        <v>0</v>
      </c>
      <c r="F74" s="560">
        <v>4981</v>
      </c>
      <c r="G74" s="146"/>
      <c r="H74" s="86"/>
      <c r="I74" s="84"/>
      <c r="J74" s="150"/>
      <c r="K74" s="150"/>
    </row>
    <row r="75" spans="1:11" ht="16" thickBot="1">
      <c r="A75" s="156"/>
      <c r="B75" s="101"/>
      <c r="C75" s="190"/>
      <c r="D75" s="264"/>
      <c r="E75" s="264"/>
      <c r="F75" s="560"/>
      <c r="G75" s="146"/>
      <c r="H75" s="86"/>
      <c r="I75" s="84"/>
      <c r="J75" s="150"/>
      <c r="K75" s="150"/>
    </row>
    <row r="76" spans="1:11" ht="16.5" thickTop="1" thickBot="1">
      <c r="A76" s="224"/>
      <c r="B76" s="213" t="s">
        <v>20</v>
      </c>
      <c r="C76" s="213"/>
      <c r="D76" s="215">
        <f>D74+D73+D72+D68+D67</f>
        <v>0</v>
      </c>
      <c r="E76" s="215">
        <f>E74+E73+E72+E68+E67</f>
        <v>0</v>
      </c>
      <c r="F76" s="560"/>
      <c r="G76" s="146"/>
      <c r="H76" s="86"/>
      <c r="I76" s="84"/>
      <c r="J76" s="150"/>
      <c r="K76" s="150"/>
    </row>
    <row r="77" spans="1:11" ht="14.5" thickTop="1">
      <c r="A77" s="154" t="s">
        <v>655</v>
      </c>
      <c r="B77" s="204"/>
      <c r="C77" s="287"/>
      <c r="D77" s="195"/>
      <c r="E77" s="195"/>
      <c r="F77" s="560"/>
    </row>
    <row r="78" spans="1:11" ht="15.5">
      <c r="A78" s="158" t="str">
        <f>'I&amp;E SUB SCHEDULES'!A237</f>
        <v>IE-15.01</v>
      </c>
      <c r="B78" s="158" t="s">
        <v>42</v>
      </c>
      <c r="C78" s="190"/>
      <c r="D78" s="41"/>
      <c r="E78" s="41"/>
      <c r="F78" s="560"/>
      <c r="J78" s="202"/>
      <c r="K78" s="202"/>
    </row>
    <row r="79" spans="1:11" ht="15">
      <c r="A79" s="249" t="str">
        <f>'I&amp;E SUB SCHEDULES'!A238</f>
        <v>IE-15.02</v>
      </c>
      <c r="B79" s="95" t="s">
        <v>771</v>
      </c>
      <c r="C79" s="190" t="s">
        <v>764</v>
      </c>
      <c r="D79" s="195">
        <f>'I&amp;E SUB SCHEDULES'!D242</f>
        <v>0</v>
      </c>
      <c r="E79" s="195">
        <f>'I&amp;E SUB SCHEDULES'!E242</f>
        <v>0</v>
      </c>
      <c r="F79" s="560"/>
    </row>
    <row r="80" spans="1:11" ht="15">
      <c r="A80" s="246" t="str">
        <f>'I&amp;E SUB SCHEDULES'!A243</f>
        <v>IE-15.10</v>
      </c>
      <c r="B80" s="95" t="s">
        <v>383</v>
      </c>
      <c r="C80" s="190" t="s">
        <v>765</v>
      </c>
      <c r="D80" s="195">
        <f>'I&amp;E SUB SCHEDULES'!D247</f>
        <v>0</v>
      </c>
      <c r="E80" s="195">
        <f>'I&amp;E SUB SCHEDULES'!E247</f>
        <v>0</v>
      </c>
      <c r="F80" s="560">
        <v>4350</v>
      </c>
    </row>
    <row r="81" spans="1:6" ht="15">
      <c r="A81" s="246" t="str">
        <f>'I&amp;E SUB SCHEDULES'!A248</f>
        <v>IE-15.20</v>
      </c>
      <c r="B81" s="95" t="s">
        <v>384</v>
      </c>
      <c r="C81" s="190" t="s">
        <v>766</v>
      </c>
      <c r="D81" s="195">
        <f>'I&amp;E SUB SCHEDULES'!D252</f>
        <v>0</v>
      </c>
      <c r="E81" s="195">
        <f>'I&amp;E SUB SCHEDULES'!E252</f>
        <v>0</v>
      </c>
      <c r="F81" s="560">
        <v>4400</v>
      </c>
    </row>
    <row r="82" spans="1:6" ht="15">
      <c r="A82" s="246" t="str">
        <f>'I&amp;E SUB SCHEDULES'!A253</f>
        <v>IE-15.30</v>
      </c>
      <c r="B82" s="95" t="s">
        <v>28</v>
      </c>
      <c r="C82" s="190" t="s">
        <v>767</v>
      </c>
      <c r="D82" s="195">
        <f>'I&amp;E SUB SCHEDULES'!D257</f>
        <v>0</v>
      </c>
      <c r="E82" s="195">
        <f>'I&amp;E SUB SCHEDULES'!E257</f>
        <v>0</v>
      </c>
      <c r="F82" s="560"/>
    </row>
    <row r="83" spans="1:6" ht="14.5" thickBot="1">
      <c r="A83" s="236"/>
      <c r="B83" s="232" t="s">
        <v>20</v>
      </c>
      <c r="C83" s="232"/>
      <c r="D83" s="215">
        <f>SUM(D79:D82)</f>
        <v>0</v>
      </c>
      <c r="E83" s="215">
        <f>SUM(E79:E82)</f>
        <v>0</v>
      </c>
      <c r="F83" s="560"/>
    </row>
    <row r="84" spans="1:6" ht="14.5" thickTop="1">
      <c r="A84" s="154" t="s">
        <v>656</v>
      </c>
      <c r="B84" s="205"/>
      <c r="C84" s="190"/>
      <c r="D84" s="197"/>
      <c r="E84" s="195"/>
      <c r="F84" s="560"/>
    </row>
    <row r="85" spans="1:6">
      <c r="A85" s="154"/>
      <c r="B85" s="154" t="s">
        <v>582</v>
      </c>
      <c r="C85" s="190" t="s">
        <v>768</v>
      </c>
      <c r="D85" s="271"/>
      <c r="E85" s="271"/>
      <c r="F85" s="560">
        <v>4200</v>
      </c>
    </row>
    <row r="86" spans="1:6" ht="16.5">
      <c r="A86" s="154" t="str">
        <f>'I&amp;E SUB SCHEDULES'!A261</f>
        <v>IE-16.01</v>
      </c>
      <c r="B86" s="270" t="s">
        <v>864</v>
      </c>
      <c r="C86" s="190"/>
      <c r="D86" s="195">
        <f>'I&amp;E SUB SCHEDULES'!D277</f>
        <v>0</v>
      </c>
      <c r="E86" s="195">
        <f>'I&amp;E SUB SCHEDULES'!E277</f>
        <v>0</v>
      </c>
      <c r="F86" s="560">
        <v>4201</v>
      </c>
    </row>
    <row r="87" spans="1:6" ht="16.5">
      <c r="A87" s="154" t="str">
        <f>'I&amp;E SUB SCHEDULES'!A278</f>
        <v>IE-16.20</v>
      </c>
      <c r="B87" s="266" t="s">
        <v>881</v>
      </c>
      <c r="C87" s="190"/>
      <c r="D87" s="195">
        <f>'I&amp;E SUB SCHEDULES'!D287</f>
        <v>0</v>
      </c>
      <c r="E87" s="195">
        <f>'I&amp;E SUB SCHEDULES'!E287</f>
        <v>0</v>
      </c>
      <c r="F87" s="560">
        <v>4250</v>
      </c>
    </row>
    <row r="88" spans="1:6" ht="16.5">
      <c r="A88" s="154" t="str">
        <f>'I&amp;E SUB SCHEDULES'!A288</f>
        <v>IE-16.40</v>
      </c>
      <c r="B88" s="266" t="s">
        <v>961</v>
      </c>
      <c r="C88" s="190"/>
      <c r="D88" s="195">
        <f>'I&amp;E SUB SCHEDULES'!D295</f>
        <v>0</v>
      </c>
      <c r="E88" s="195">
        <f>'I&amp;E SUB SCHEDULES'!E295</f>
        <v>0</v>
      </c>
      <c r="F88" s="560">
        <v>4260</v>
      </c>
    </row>
    <row r="89" spans="1:6" ht="16.5">
      <c r="A89" s="154" t="str">
        <f>'I&amp;E SUB SCHEDULES'!A296</f>
        <v>IE-16.50</v>
      </c>
      <c r="B89" s="262" t="s">
        <v>734</v>
      </c>
      <c r="C89" s="190"/>
      <c r="D89" s="271"/>
      <c r="E89" s="271"/>
      <c r="F89" s="560">
        <v>4300</v>
      </c>
    </row>
    <row r="90" spans="1:6" ht="16.5">
      <c r="A90" s="154" t="str">
        <f>'I&amp;E SUB SCHEDULES'!A297</f>
        <v>IE-16.51</v>
      </c>
      <c r="B90" s="262" t="s">
        <v>962</v>
      </c>
      <c r="C90" s="190"/>
      <c r="D90" s="195">
        <f>'I&amp;E SUB SCHEDULES'!D308</f>
        <v>0</v>
      </c>
      <c r="E90" s="195">
        <f>'I&amp;E SUB SCHEDULES'!E308</f>
        <v>0</v>
      </c>
      <c r="F90" s="560"/>
    </row>
    <row r="91" spans="1:6" ht="16.5">
      <c r="A91" s="154" t="str">
        <f>'I&amp;E SUB SCHEDULES'!A309</f>
        <v>IE-16.70</v>
      </c>
      <c r="B91" s="262" t="s">
        <v>963</v>
      </c>
      <c r="C91" s="190"/>
      <c r="D91" s="195">
        <f>'I&amp;E SUB SCHEDULES'!D320</f>
        <v>0</v>
      </c>
      <c r="E91" s="195">
        <f>'I&amp;E SUB SCHEDULES'!E320</f>
        <v>0</v>
      </c>
      <c r="F91" s="560"/>
    </row>
    <row r="92" spans="1:6" ht="14.5" thickBot="1">
      <c r="A92" s="238"/>
      <c r="B92" s="228" t="s">
        <v>20</v>
      </c>
      <c r="C92" s="228"/>
      <c r="D92" s="237">
        <f>SUM(D86:D91)</f>
        <v>0</v>
      </c>
      <c r="E92" s="237">
        <f>SUM(E86:E91)</f>
        <v>0</v>
      </c>
      <c r="F92" s="560"/>
    </row>
    <row r="93" spans="1:6">
      <c r="A93" s="154" t="s">
        <v>657</v>
      </c>
      <c r="B93" s="87"/>
      <c r="C93" s="8"/>
      <c r="D93" s="87"/>
      <c r="E93" s="87"/>
      <c r="F93" s="560"/>
    </row>
    <row r="94" spans="1:6">
      <c r="A94" s="154" t="str">
        <f>'I&amp;E SUB SCHEDULES'!A323</f>
        <v>IE-17.01</v>
      </c>
      <c r="B94" s="154" t="s">
        <v>62</v>
      </c>
      <c r="C94" s="190"/>
      <c r="D94" s="195">
        <f>'I&amp;E SUB SCHEDULES'!D329</f>
        <v>0</v>
      </c>
      <c r="E94" s="195">
        <f>'I&amp;E SUB SCHEDULES'!E329</f>
        <v>0</v>
      </c>
      <c r="F94" s="560">
        <v>4330</v>
      </c>
    </row>
    <row r="95" spans="1:6" ht="14.5" thickBot="1">
      <c r="A95" s="227"/>
      <c r="B95" s="228" t="s">
        <v>20</v>
      </c>
      <c r="C95" s="229"/>
      <c r="D95" s="237">
        <f>SUM(D94)</f>
        <v>0</v>
      </c>
      <c r="E95" s="237">
        <f>SUM(E94)</f>
        <v>0</v>
      </c>
      <c r="F95" s="568"/>
    </row>
  </sheetData>
  <mergeCells count="1">
    <mergeCell ref="A1:E1"/>
  </mergeCells>
  <printOptions horizontalCentered="1"/>
  <pageMargins left="0.7" right="0.7" top="0.75" bottom="0.75" header="0.3" footer="0.3"/>
  <pageSetup paperSize="9" scale="82" orientation="portrait" r:id="rId1"/>
  <rowBreaks count="1" manualBreakCount="1">
    <brk id="48"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8"/>
  <sheetViews>
    <sheetView view="pageBreakPreview" topLeftCell="A223" zoomScaleSheetLayoutView="100" workbookViewId="0">
      <pane xSplit="2" topLeftCell="C1" activePane="topRight" state="frozen"/>
      <selection pane="topRight" activeCell="E160" sqref="E160"/>
    </sheetView>
  </sheetViews>
  <sheetFormatPr defaultColWidth="9" defaultRowHeight="14"/>
  <cols>
    <col min="1" max="1" width="7.6640625" customWidth="1"/>
    <col min="2" max="2" width="41.33203125" bestFit="1" customWidth="1"/>
    <col min="3" max="3" width="10.6640625" bestFit="1" customWidth="1"/>
    <col min="4" max="5" width="13.08203125" bestFit="1" customWidth="1"/>
    <col min="6" max="6" width="14.6640625" style="202" bestFit="1" customWidth="1"/>
    <col min="7" max="7" width="15" style="202" bestFit="1" customWidth="1"/>
    <col min="8" max="8" width="42.6640625" style="202" customWidth="1"/>
    <col min="9" max="9" width="12" style="202" customWidth="1"/>
    <col min="10" max="11" width="14" style="203" customWidth="1"/>
    <col min="12" max="16384" width="9" style="202"/>
  </cols>
  <sheetData>
    <row r="1" spans="1:11" ht="15" thickBot="1">
      <c r="A1" s="792" t="s">
        <v>1059</v>
      </c>
      <c r="B1" s="792"/>
      <c r="C1" s="792"/>
      <c r="D1" s="792"/>
      <c r="E1" s="792"/>
    </row>
    <row r="2" spans="1:11" s="126" customFormat="1" ht="31.5" customHeight="1">
      <c r="A2" s="151"/>
      <c r="B2" s="152" t="s">
        <v>68</v>
      </c>
      <c r="C2" s="153" t="s">
        <v>689</v>
      </c>
      <c r="D2" s="152" t="str">
        <f>'R &amp; P sub Schedule.'!D2</f>
        <v>As at 31.03.2026</v>
      </c>
      <c r="E2" s="561" t="str">
        <f>'R &amp; P sub Schedule.'!E2</f>
        <v>As at 31.03.2025</v>
      </c>
      <c r="F2" s="577" t="s">
        <v>1070</v>
      </c>
    </row>
    <row r="3" spans="1:11" s="126" customFormat="1" ht="27.65" customHeight="1">
      <c r="A3" s="154" t="s">
        <v>643</v>
      </c>
      <c r="B3" s="189"/>
      <c r="C3" s="190"/>
      <c r="D3" s="189"/>
      <c r="E3" s="562"/>
      <c r="F3" s="569"/>
    </row>
    <row r="4" spans="1:11" ht="15.65">
      <c r="A4" s="154" t="s">
        <v>1226</v>
      </c>
      <c r="B4" s="154" t="s">
        <v>576</v>
      </c>
      <c r="C4" s="87"/>
      <c r="D4" s="41"/>
      <c r="E4" s="41"/>
      <c r="F4" s="569">
        <v>2300</v>
      </c>
      <c r="G4" s="143"/>
      <c r="H4" s="143"/>
      <c r="I4" s="144"/>
      <c r="J4" s="145"/>
      <c r="K4" s="145"/>
    </row>
    <row r="5" spans="1:11" ht="14.4">
      <c r="A5" s="154" t="s">
        <v>1227</v>
      </c>
      <c r="B5" s="93" t="s">
        <v>731</v>
      </c>
      <c r="C5" s="87"/>
      <c r="D5" s="97">
        <f>'R &amp; P sub Schedule.'!D33</f>
        <v>0</v>
      </c>
      <c r="E5" s="195">
        <f>'R &amp; P sub Schedule.'!E33</f>
        <v>0</v>
      </c>
      <c r="F5" s="569">
        <v>2301</v>
      </c>
      <c r="G5" s="146"/>
      <c r="H5" s="143"/>
      <c r="I5" s="143"/>
      <c r="J5" s="147"/>
      <c r="K5" s="147"/>
    </row>
    <row r="6" spans="1:11" ht="14.4">
      <c r="A6" s="154" t="s">
        <v>1228</v>
      </c>
      <c r="B6" s="93" t="s">
        <v>779</v>
      </c>
      <c r="C6" s="87"/>
      <c r="D6" s="97">
        <f>'R &amp; P sub Schedule.'!D34</f>
        <v>0</v>
      </c>
      <c r="E6" s="195">
        <f>'R &amp; P sub Schedule.'!E34</f>
        <v>0</v>
      </c>
      <c r="F6" s="569">
        <v>2302</v>
      </c>
      <c r="G6" s="146"/>
      <c r="H6" s="86"/>
      <c r="I6" s="86"/>
      <c r="J6" s="148"/>
      <c r="K6" s="148"/>
    </row>
    <row r="7" spans="1:11" ht="14.4">
      <c r="A7" s="154" t="s">
        <v>1229</v>
      </c>
      <c r="B7" s="93" t="s">
        <v>780</v>
      </c>
      <c r="C7" s="87"/>
      <c r="D7" s="97">
        <f>'R &amp; P sub Schedule.'!D35</f>
        <v>0</v>
      </c>
      <c r="E7" s="195">
        <f>'R &amp; P sub Schedule.'!E35</f>
        <v>0</v>
      </c>
      <c r="F7" s="569">
        <v>2303</v>
      </c>
      <c r="G7" s="146"/>
      <c r="H7" s="86"/>
      <c r="I7" s="86"/>
      <c r="J7" s="148"/>
      <c r="K7" s="148"/>
    </row>
    <row r="8" spans="1:11" ht="14.4">
      <c r="A8" s="154" t="s">
        <v>1230</v>
      </c>
      <c r="B8" s="93" t="s">
        <v>781</v>
      </c>
      <c r="C8" s="87"/>
      <c r="D8" s="97">
        <f>'R &amp; P sub Schedule.'!D36</f>
        <v>0</v>
      </c>
      <c r="E8" s="195">
        <f>'R &amp; P sub Schedule.'!E36</f>
        <v>0</v>
      </c>
      <c r="F8" s="569">
        <v>2304</v>
      </c>
      <c r="G8" s="146"/>
      <c r="H8" s="86"/>
      <c r="I8" s="86"/>
      <c r="J8" s="148"/>
      <c r="K8" s="148"/>
    </row>
    <row r="9" spans="1:11" ht="14.4">
      <c r="A9" s="154" t="s">
        <v>1231</v>
      </c>
      <c r="B9" s="93" t="s">
        <v>782</v>
      </c>
      <c r="C9" s="87"/>
      <c r="D9" s="97">
        <f>'R &amp; P sub Schedule.'!D37</f>
        <v>0</v>
      </c>
      <c r="E9" s="195">
        <f>'R &amp; P sub Schedule.'!E37</f>
        <v>0</v>
      </c>
      <c r="F9" s="569">
        <v>2305</v>
      </c>
      <c r="G9" s="146"/>
      <c r="H9" s="86"/>
      <c r="I9" s="86"/>
      <c r="J9" s="148"/>
      <c r="K9" s="148"/>
    </row>
    <row r="10" spans="1:11" ht="14.4">
      <c r="A10" s="154" t="s">
        <v>1232</v>
      </c>
      <c r="B10" s="93" t="s">
        <v>783</v>
      </c>
      <c r="C10" s="87"/>
      <c r="D10" s="97">
        <f>'R &amp; P sub Schedule.'!D38</f>
        <v>0</v>
      </c>
      <c r="E10" s="195">
        <f>'R &amp; P sub Schedule.'!E38</f>
        <v>0</v>
      </c>
      <c r="F10" s="569">
        <v>2306</v>
      </c>
      <c r="G10" s="146"/>
      <c r="H10" s="86"/>
      <c r="I10" s="86"/>
      <c r="J10" s="148"/>
      <c r="K10" s="148"/>
    </row>
    <row r="11" spans="1:11" ht="14.4">
      <c r="A11" s="154" t="s">
        <v>1233</v>
      </c>
      <c r="B11" s="93" t="s">
        <v>784</v>
      </c>
      <c r="C11" s="87"/>
      <c r="D11" s="97">
        <f>'R &amp; P sub Schedule.'!D39</f>
        <v>0</v>
      </c>
      <c r="E11" s="195">
        <f>'R &amp; P sub Schedule.'!E39</f>
        <v>0</v>
      </c>
      <c r="F11" s="569">
        <v>2307</v>
      </c>
      <c r="G11" s="146"/>
      <c r="H11" s="86"/>
      <c r="I11" s="86"/>
      <c r="J11" s="148"/>
      <c r="K11" s="148"/>
    </row>
    <row r="12" spans="1:11" ht="14.4">
      <c r="A12" s="154" t="s">
        <v>1234</v>
      </c>
      <c r="B12" s="93" t="s">
        <v>940</v>
      </c>
      <c r="C12" s="87"/>
      <c r="D12" s="97">
        <f>'R &amp; P sub Schedule.'!D40</f>
        <v>0</v>
      </c>
      <c r="E12" s="195">
        <f>'R &amp; P sub Schedule.'!E40</f>
        <v>0</v>
      </c>
      <c r="F12" s="569">
        <v>2308</v>
      </c>
      <c r="G12" s="146"/>
      <c r="H12" s="86"/>
      <c r="I12" s="86"/>
      <c r="J12" s="148"/>
      <c r="K12" s="148"/>
    </row>
    <row r="13" spans="1:11" ht="14.4">
      <c r="A13" s="154" t="s">
        <v>1194</v>
      </c>
      <c r="B13" s="93" t="s">
        <v>786</v>
      </c>
      <c r="C13" s="87"/>
      <c r="D13" s="97">
        <f>'R &amp; P sub Schedule.'!D41</f>
        <v>0</v>
      </c>
      <c r="E13" s="195">
        <f>'R &amp; P sub Schedule.'!E41</f>
        <v>0</v>
      </c>
      <c r="F13" s="569">
        <v>2309</v>
      </c>
      <c r="G13" s="146"/>
      <c r="H13" s="86"/>
      <c r="I13" s="86"/>
      <c r="J13" s="148"/>
      <c r="K13" s="148"/>
    </row>
    <row r="14" spans="1:11" ht="14.4">
      <c r="A14" s="154" t="s">
        <v>1195</v>
      </c>
      <c r="B14" s="93" t="s">
        <v>787</v>
      </c>
      <c r="C14" s="87"/>
      <c r="D14" s="97">
        <f>'R &amp; P sub Schedule.'!D42</f>
        <v>0</v>
      </c>
      <c r="E14" s="195">
        <f>'R &amp; P sub Schedule.'!E42</f>
        <v>0</v>
      </c>
      <c r="F14" s="569">
        <v>2310</v>
      </c>
      <c r="G14" s="146"/>
      <c r="H14" s="86"/>
      <c r="I14" s="86"/>
      <c r="J14" s="148"/>
      <c r="K14" s="148"/>
    </row>
    <row r="15" spans="1:11" ht="14.4">
      <c r="A15" s="154" t="s">
        <v>1196</v>
      </c>
      <c r="B15" s="93" t="s">
        <v>788</v>
      </c>
      <c r="C15" s="87"/>
      <c r="D15" s="97">
        <f>'R &amp; P sub Schedule.'!D43</f>
        <v>0</v>
      </c>
      <c r="E15" s="195">
        <f>'R &amp; P sub Schedule.'!E43</f>
        <v>0</v>
      </c>
      <c r="F15" s="569">
        <v>2311</v>
      </c>
      <c r="G15" s="146"/>
      <c r="H15" s="86"/>
      <c r="I15" s="86"/>
      <c r="J15" s="148"/>
      <c r="K15" s="148"/>
    </row>
    <row r="16" spans="1:11" ht="14.4">
      <c r="A16" s="154" t="s">
        <v>1197</v>
      </c>
      <c r="B16" s="93" t="s">
        <v>789</v>
      </c>
      <c r="C16" s="87"/>
      <c r="D16" s="97">
        <f>'R &amp; P sub Schedule.'!D44</f>
        <v>0</v>
      </c>
      <c r="E16" s="195">
        <f>'R &amp; P sub Schedule.'!E44</f>
        <v>0</v>
      </c>
      <c r="F16" s="569">
        <v>2312</v>
      </c>
      <c r="G16" s="146"/>
      <c r="H16" s="86"/>
      <c r="I16" s="86"/>
      <c r="J16" s="148"/>
      <c r="K16" s="148"/>
    </row>
    <row r="17" spans="1:11" ht="14.4">
      <c r="A17" s="154" t="s">
        <v>1198</v>
      </c>
      <c r="B17" s="93" t="s">
        <v>790</v>
      </c>
      <c r="C17" s="87"/>
      <c r="D17" s="97">
        <f>'R &amp; P sub Schedule.'!D45</f>
        <v>0</v>
      </c>
      <c r="E17" s="195">
        <f>'R &amp; P sub Schedule.'!E45</f>
        <v>0</v>
      </c>
      <c r="F17" s="569">
        <v>2313</v>
      </c>
      <c r="G17" s="146"/>
      <c r="H17" s="86"/>
      <c r="I17" s="86"/>
      <c r="J17" s="148"/>
      <c r="K17" s="148"/>
    </row>
    <row r="18" spans="1:11" ht="14.4">
      <c r="A18" s="154" t="s">
        <v>1199</v>
      </c>
      <c r="B18" s="93" t="s">
        <v>941</v>
      </c>
      <c r="C18" s="87"/>
      <c r="D18" s="97">
        <f>'R &amp; P sub Schedule.'!D46</f>
        <v>0</v>
      </c>
      <c r="E18" s="195">
        <f>'R &amp; P sub Schedule.'!E46</f>
        <v>0</v>
      </c>
      <c r="F18" s="569">
        <v>2314</v>
      </c>
      <c r="G18" s="146"/>
      <c r="H18" s="86"/>
      <c r="I18" s="86"/>
      <c r="J18" s="148"/>
      <c r="K18" s="148"/>
    </row>
    <row r="19" spans="1:11" ht="14.4">
      <c r="A19" s="154" t="s">
        <v>1200</v>
      </c>
      <c r="B19" s="93" t="s">
        <v>792</v>
      </c>
      <c r="C19" s="87"/>
      <c r="D19" s="97">
        <f>'R &amp; P sub Schedule.'!D47</f>
        <v>0</v>
      </c>
      <c r="E19" s="195">
        <f>'R &amp; P sub Schedule.'!E47</f>
        <v>0</v>
      </c>
      <c r="F19" s="569">
        <v>2315</v>
      </c>
      <c r="G19" s="146"/>
      <c r="H19" s="86"/>
      <c r="I19" s="86"/>
      <c r="J19" s="148"/>
      <c r="K19" s="148"/>
    </row>
    <row r="20" spans="1:11" ht="14.4">
      <c r="A20" s="154" t="s">
        <v>1201</v>
      </c>
      <c r="B20" s="93" t="s">
        <v>793</v>
      </c>
      <c r="C20" s="87"/>
      <c r="D20" s="97">
        <f>'R &amp; P sub Schedule.'!D48</f>
        <v>0</v>
      </c>
      <c r="E20" s="195">
        <f>'R &amp; P sub Schedule.'!E48</f>
        <v>0</v>
      </c>
      <c r="F20" s="569">
        <v>2316</v>
      </c>
      <c r="G20" s="146"/>
      <c r="H20" s="86"/>
      <c r="I20" s="86"/>
      <c r="J20" s="148"/>
      <c r="K20" s="148"/>
    </row>
    <row r="21" spans="1:11" ht="14.4">
      <c r="A21" s="154" t="s">
        <v>1202</v>
      </c>
      <c r="B21" s="93" t="s">
        <v>507</v>
      </c>
      <c r="C21" s="87"/>
      <c r="D21" s="97">
        <f>'R &amp; P sub Schedule.'!D49</f>
        <v>0</v>
      </c>
      <c r="E21" s="195">
        <f>'R &amp; P sub Schedule.'!E49</f>
        <v>0</v>
      </c>
      <c r="F21" s="569"/>
      <c r="G21" s="146"/>
      <c r="H21" s="86"/>
      <c r="I21" s="86"/>
      <c r="J21" s="148"/>
      <c r="K21" s="148"/>
    </row>
    <row r="22" spans="1:11" ht="14.4">
      <c r="A22" s="154" t="s">
        <v>1203</v>
      </c>
      <c r="B22" s="93" t="s">
        <v>831</v>
      </c>
      <c r="C22" s="87"/>
      <c r="D22" s="97">
        <f>'R &amp; P sub Schedule.'!D50</f>
        <v>0</v>
      </c>
      <c r="E22" s="195">
        <f>'R &amp; P sub Schedule.'!E50</f>
        <v>0</v>
      </c>
      <c r="F22" s="569">
        <v>2234</v>
      </c>
      <c r="G22" s="146"/>
      <c r="H22" s="86"/>
      <c r="I22" s="86"/>
      <c r="J22" s="148"/>
      <c r="K22" s="148"/>
    </row>
    <row r="23" spans="1:11" ht="14.4">
      <c r="A23" s="154" t="s">
        <v>1204</v>
      </c>
      <c r="B23" s="93" t="s">
        <v>794</v>
      </c>
      <c r="C23" s="87"/>
      <c r="D23" s="97">
        <f>'R &amp; P sub Schedule.'!D51</f>
        <v>0</v>
      </c>
      <c r="E23" s="195">
        <f>'R &amp; P sub Schedule.'!E51</f>
        <v>0</v>
      </c>
      <c r="F23" s="569">
        <v>2217</v>
      </c>
      <c r="G23" s="146"/>
      <c r="H23" s="86" t="s">
        <v>1839</v>
      </c>
      <c r="I23" s="86"/>
      <c r="J23" s="148"/>
      <c r="K23" s="148"/>
    </row>
    <row r="24" spans="1:11" ht="15" thickBot="1">
      <c r="A24" s="235"/>
      <c r="B24" s="213" t="s">
        <v>355</v>
      </c>
      <c r="C24" s="219"/>
      <c r="D24" s="222">
        <f>SUM(D5:D23)</f>
        <v>0</v>
      </c>
      <c r="E24" s="222">
        <f>SUM(E5:E23)</f>
        <v>0</v>
      </c>
      <c r="F24" s="569"/>
    </row>
    <row r="25" spans="1:11" ht="15" thickTop="1">
      <c r="A25" s="154" t="s">
        <v>758</v>
      </c>
      <c r="B25" s="154"/>
      <c r="C25" s="190" t="s">
        <v>752</v>
      </c>
      <c r="D25" s="97"/>
      <c r="E25" s="97"/>
      <c r="F25" s="569"/>
    </row>
    <row r="26" spans="1:11" ht="15.65">
      <c r="A26" s="154" t="s">
        <v>1235</v>
      </c>
      <c r="B26" s="154" t="s">
        <v>577</v>
      </c>
      <c r="C26" s="190"/>
      <c r="D26" s="41"/>
      <c r="E26" s="41"/>
      <c r="F26" s="569">
        <v>2000</v>
      </c>
    </row>
    <row r="27" spans="1:11" ht="17.399999999999999">
      <c r="A27" s="154" t="s">
        <v>1236</v>
      </c>
      <c r="B27" s="565" t="s">
        <v>930</v>
      </c>
      <c r="C27" s="190"/>
      <c r="D27" s="41"/>
      <c r="E27" s="41"/>
      <c r="F27" s="569">
        <v>2100</v>
      </c>
    </row>
    <row r="28" spans="1:11" ht="14.4">
      <c r="A28" s="154" t="s">
        <v>1237</v>
      </c>
      <c r="B28" s="234" t="s">
        <v>797</v>
      </c>
      <c r="C28" s="190"/>
      <c r="D28" s="195">
        <f>'R &amp; P sub Schedule.'!D59</f>
        <v>0</v>
      </c>
      <c r="E28" s="195">
        <f>'R &amp; P sub Schedule.'!E59</f>
        <v>0</v>
      </c>
      <c r="F28" s="569">
        <v>2101</v>
      </c>
    </row>
    <row r="29" spans="1:11" ht="14.4">
      <c r="A29" s="154" t="s">
        <v>1238</v>
      </c>
      <c r="B29" s="234" t="s">
        <v>931</v>
      </c>
      <c r="C29" s="190"/>
      <c r="D29" s="195">
        <f>'R &amp; P sub Schedule.'!D60</f>
        <v>0</v>
      </c>
      <c r="E29" s="195">
        <f>'R &amp; P sub Schedule.'!E60</f>
        <v>0</v>
      </c>
      <c r="F29" s="569">
        <v>2102</v>
      </c>
    </row>
    <row r="30" spans="1:11" ht="14.4">
      <c r="A30" s="154" t="s">
        <v>1239</v>
      </c>
      <c r="B30" s="234" t="s">
        <v>798</v>
      </c>
      <c r="C30" s="190"/>
      <c r="D30" s="195">
        <f>'R &amp; P sub Schedule.'!D61</f>
        <v>0</v>
      </c>
      <c r="E30" s="195">
        <f>'R &amp; P sub Schedule.'!E61</f>
        <v>0</v>
      </c>
      <c r="F30" s="569">
        <v>2103</v>
      </c>
    </row>
    <row r="31" spans="1:11" ht="15" thickBot="1">
      <c r="A31" s="154"/>
      <c r="B31" s="101" t="s">
        <v>74</v>
      </c>
      <c r="C31" s="190"/>
      <c r="D31" s="264">
        <f>SUM(D28:D30)</f>
        <v>0</v>
      </c>
      <c r="E31" s="264">
        <f>SUM(E28:E30)</f>
        <v>0</v>
      </c>
      <c r="F31" s="569"/>
    </row>
    <row r="32" spans="1:11" ht="18" thickTop="1">
      <c r="A32" s="154" t="s">
        <v>1541</v>
      </c>
      <c r="B32" s="266" t="s">
        <v>932</v>
      </c>
      <c r="C32" s="190"/>
      <c r="D32" s="195">
        <f>'R &amp; P sub Schedule.'!D63</f>
        <v>0</v>
      </c>
      <c r="E32" s="195">
        <f>'R &amp; P sub Schedule.'!E63</f>
        <v>0</v>
      </c>
      <c r="F32" s="569">
        <v>2110</v>
      </c>
    </row>
    <row r="33" spans="1:6" ht="17.399999999999999">
      <c r="A33" s="154" t="s">
        <v>1205</v>
      </c>
      <c r="B33" s="267" t="s">
        <v>933</v>
      </c>
      <c r="C33" s="190"/>
      <c r="D33" s="41"/>
      <c r="E33" s="41"/>
      <c r="F33" s="569">
        <v>2120</v>
      </c>
    </row>
    <row r="34" spans="1:6" ht="14.4">
      <c r="A34" s="154" t="s">
        <v>1206</v>
      </c>
      <c r="B34" s="234" t="s">
        <v>797</v>
      </c>
      <c r="C34" s="190"/>
      <c r="D34" s="195">
        <f>'R &amp; P sub Schedule.'!D65</f>
        <v>0</v>
      </c>
      <c r="E34" s="195">
        <f>'R &amp; P sub Schedule.'!E65</f>
        <v>0</v>
      </c>
      <c r="F34" s="569">
        <v>2121</v>
      </c>
    </row>
    <row r="35" spans="1:6" ht="14.4">
      <c r="A35" s="154" t="s">
        <v>1207</v>
      </c>
      <c r="B35" s="234" t="s">
        <v>931</v>
      </c>
      <c r="C35" s="190"/>
      <c r="D35" s="195">
        <f>'R &amp; P sub Schedule.'!D66</f>
        <v>0</v>
      </c>
      <c r="E35" s="195">
        <f>'R &amp; P sub Schedule.'!E66</f>
        <v>0</v>
      </c>
      <c r="F35" s="569">
        <v>2122</v>
      </c>
    </row>
    <row r="36" spans="1:6" ht="14.4">
      <c r="A36" s="154" t="s">
        <v>1208</v>
      </c>
      <c r="B36" s="234" t="s">
        <v>802</v>
      </c>
      <c r="C36" s="190"/>
      <c r="D36" s="195">
        <f>'R &amp; P sub Schedule.'!D67</f>
        <v>0</v>
      </c>
      <c r="E36" s="195">
        <f>'R &amp; P sub Schedule.'!E67</f>
        <v>0</v>
      </c>
      <c r="F36" s="569">
        <v>2123</v>
      </c>
    </row>
    <row r="37" spans="1:6" ht="14.4">
      <c r="A37" s="154" t="s">
        <v>1209</v>
      </c>
      <c r="B37" s="234" t="s">
        <v>803</v>
      </c>
      <c r="C37" s="190"/>
      <c r="D37" s="195">
        <f>'R &amp; P sub Schedule.'!D68</f>
        <v>0</v>
      </c>
      <c r="E37" s="195">
        <f>'R &amp; P sub Schedule.'!E68</f>
        <v>0</v>
      </c>
      <c r="F37" s="569">
        <v>2124</v>
      </c>
    </row>
    <row r="38" spans="1:6" ht="14.4">
      <c r="A38" s="154" t="s">
        <v>1210</v>
      </c>
      <c r="B38" s="234" t="s">
        <v>804</v>
      </c>
      <c r="C38" s="190"/>
      <c r="D38" s="195">
        <f>'R &amp; P sub Schedule.'!D69</f>
        <v>0</v>
      </c>
      <c r="E38" s="195">
        <f>'R &amp; P sub Schedule.'!E69</f>
        <v>0</v>
      </c>
      <c r="F38" s="569">
        <v>2125</v>
      </c>
    </row>
    <row r="39" spans="1:6" ht="14.4">
      <c r="A39" s="154" t="s">
        <v>1211</v>
      </c>
      <c r="B39" s="234" t="s">
        <v>934</v>
      </c>
      <c r="C39" s="190"/>
      <c r="D39" s="195">
        <f>'R &amp; P sub Schedule.'!D70</f>
        <v>0</v>
      </c>
      <c r="E39" s="195">
        <f>'R &amp; P sub Schedule.'!E70</f>
        <v>0</v>
      </c>
      <c r="F39" s="569">
        <v>2126</v>
      </c>
    </row>
    <row r="40" spans="1:6" ht="14.4">
      <c r="A40" s="154" t="s">
        <v>1212</v>
      </c>
      <c r="B40" s="234" t="s">
        <v>806</v>
      </c>
      <c r="C40" s="190"/>
      <c r="D40" s="195">
        <f>'R &amp; P sub Schedule.'!D71</f>
        <v>0</v>
      </c>
      <c r="E40" s="195">
        <f>'R &amp; P sub Schedule.'!E71</f>
        <v>0</v>
      </c>
      <c r="F40" s="569">
        <v>2127</v>
      </c>
    </row>
    <row r="41" spans="1:6" ht="15" thickBot="1">
      <c r="A41" s="154"/>
      <c r="B41" s="101" t="s">
        <v>74</v>
      </c>
      <c r="C41" s="190"/>
      <c r="D41" s="264">
        <f>SUM(D34:D40)</f>
        <v>0</v>
      </c>
      <c r="E41" s="264">
        <f>SUM(E34:E40)</f>
        <v>0</v>
      </c>
      <c r="F41" s="569"/>
    </row>
    <row r="42" spans="1:6" ht="18" thickTop="1">
      <c r="A42" s="154" t="s">
        <v>1213</v>
      </c>
      <c r="B42" s="266" t="s">
        <v>807</v>
      </c>
      <c r="C42" s="190"/>
      <c r="D42" s="41"/>
      <c r="E42" s="41"/>
      <c r="F42" s="569">
        <v>2160</v>
      </c>
    </row>
    <row r="43" spans="1:6" ht="14.4">
      <c r="A43" s="154" t="s">
        <v>1214</v>
      </c>
      <c r="B43" s="234" t="s">
        <v>808</v>
      </c>
      <c r="C43" s="190"/>
      <c r="D43" s="195">
        <f>'R &amp; P sub Schedule.'!D74</f>
        <v>0</v>
      </c>
      <c r="E43" s="195">
        <f>'R &amp; P sub Schedule.'!E74</f>
        <v>0</v>
      </c>
      <c r="F43" s="569">
        <v>2161</v>
      </c>
    </row>
    <row r="44" spans="1:6" ht="14.4">
      <c r="A44" s="154" t="s">
        <v>1215</v>
      </c>
      <c r="B44" s="234" t="s">
        <v>935</v>
      </c>
      <c r="C44" s="190"/>
      <c r="D44" s="195">
        <f>'R &amp; P sub Schedule.'!D75</f>
        <v>0</v>
      </c>
      <c r="E44" s="195">
        <f>'R &amp; P sub Schedule.'!E75</f>
        <v>0</v>
      </c>
      <c r="F44" s="569">
        <v>2162</v>
      </c>
    </row>
    <row r="45" spans="1:6" ht="14.4">
      <c r="A45" s="154" t="s">
        <v>1216</v>
      </c>
      <c r="B45" s="234" t="s">
        <v>810</v>
      </c>
      <c r="C45" s="190"/>
      <c r="D45" s="195">
        <f>'R &amp; P sub Schedule.'!D76</f>
        <v>0</v>
      </c>
      <c r="E45" s="195">
        <f>'R &amp; P sub Schedule.'!E76</f>
        <v>0</v>
      </c>
      <c r="F45" s="569">
        <v>2163</v>
      </c>
    </row>
    <row r="46" spans="1:6" ht="14.4">
      <c r="A46" s="154" t="s">
        <v>1217</v>
      </c>
      <c r="B46" s="234" t="s">
        <v>811</v>
      </c>
      <c r="C46" s="190"/>
      <c r="D46" s="195">
        <f>'R &amp; P sub Schedule.'!D77</f>
        <v>0</v>
      </c>
      <c r="E46" s="195">
        <f>'R &amp; P sub Schedule.'!E77</f>
        <v>0</v>
      </c>
      <c r="F46" s="569">
        <v>2164</v>
      </c>
    </row>
    <row r="47" spans="1:6" ht="14.4">
      <c r="A47" s="154" t="s">
        <v>1218</v>
      </c>
      <c r="B47" s="234" t="s">
        <v>28</v>
      </c>
      <c r="C47" s="190"/>
      <c r="D47" s="195">
        <f>'R &amp; P sub Schedule.'!D78</f>
        <v>0</v>
      </c>
      <c r="E47" s="195">
        <f>'R &amp; P sub Schedule.'!E78</f>
        <v>0</v>
      </c>
      <c r="F47" s="569">
        <v>2165</v>
      </c>
    </row>
    <row r="48" spans="1:6" ht="15" thickBot="1">
      <c r="A48" s="154"/>
      <c r="B48" s="101" t="s">
        <v>74</v>
      </c>
      <c r="C48" s="190"/>
      <c r="D48" s="264">
        <f>SUM(D43:D47)</f>
        <v>0</v>
      </c>
      <c r="E48" s="264">
        <f>SUM(E43:E47)</f>
        <v>0</v>
      </c>
      <c r="F48" s="569"/>
    </row>
    <row r="49" spans="1:6" ht="18" thickTop="1">
      <c r="A49" s="154" t="s">
        <v>1219</v>
      </c>
      <c r="B49" s="565" t="s">
        <v>812</v>
      </c>
      <c r="C49" s="190"/>
      <c r="D49" s="41"/>
      <c r="E49" s="41"/>
      <c r="F49" s="569">
        <v>2170</v>
      </c>
    </row>
    <row r="50" spans="1:6" ht="14.4">
      <c r="A50" s="154" t="s">
        <v>1220</v>
      </c>
      <c r="B50" s="234" t="s">
        <v>813</v>
      </c>
      <c r="C50" s="190"/>
      <c r="D50" s="195">
        <f>'R &amp; P sub Schedule.'!D81</f>
        <v>0</v>
      </c>
      <c r="E50" s="195">
        <f>'R &amp; P sub Schedule.'!E81</f>
        <v>0</v>
      </c>
      <c r="F50" s="569">
        <v>2171</v>
      </c>
    </row>
    <row r="51" spans="1:6" ht="14.4">
      <c r="A51" s="154" t="s">
        <v>1221</v>
      </c>
      <c r="B51" s="234" t="s">
        <v>814</v>
      </c>
      <c r="C51" s="190"/>
      <c r="D51" s="195">
        <f>'R &amp; P sub Schedule.'!D82</f>
        <v>0</v>
      </c>
      <c r="E51" s="195">
        <f>'R &amp; P sub Schedule.'!E82</f>
        <v>0</v>
      </c>
      <c r="F51" s="569">
        <v>2172</v>
      </c>
    </row>
    <row r="52" spans="1:6" ht="15" thickBot="1">
      <c r="A52" s="154"/>
      <c r="B52" s="101" t="s">
        <v>74</v>
      </c>
      <c r="C52" s="190"/>
      <c r="D52" s="264">
        <f>SUM(D50:D51)</f>
        <v>0</v>
      </c>
      <c r="E52" s="264">
        <f>SUM(E50:E51)</f>
        <v>0</v>
      </c>
      <c r="F52" s="569"/>
    </row>
    <row r="53" spans="1:6" ht="18" thickTop="1">
      <c r="A53" s="154" t="s">
        <v>1542</v>
      </c>
      <c r="B53" s="266" t="s">
        <v>815</v>
      </c>
      <c r="C53" s="190"/>
      <c r="D53" s="41"/>
      <c r="E53" s="41"/>
      <c r="F53" s="569">
        <v>2180</v>
      </c>
    </row>
    <row r="54" spans="1:6" ht="14.4">
      <c r="A54" s="154" t="s">
        <v>1543</v>
      </c>
      <c r="B54" s="234" t="s">
        <v>936</v>
      </c>
      <c r="C54" s="190"/>
      <c r="D54" s="195">
        <f>'R &amp; P sub Schedule.'!D85</f>
        <v>0</v>
      </c>
      <c r="E54" s="195">
        <f>'R &amp; P sub Schedule.'!E85</f>
        <v>0</v>
      </c>
      <c r="F54" s="569">
        <v>2181</v>
      </c>
    </row>
    <row r="55" spans="1:6" ht="14.4">
      <c r="A55" s="154" t="s">
        <v>1544</v>
      </c>
      <c r="B55" s="234" t="s">
        <v>817</v>
      </c>
      <c r="C55" s="190"/>
      <c r="D55" s="195">
        <f>'R &amp; P sub Schedule.'!D86</f>
        <v>0</v>
      </c>
      <c r="E55" s="195">
        <f>'R &amp; P sub Schedule.'!E86</f>
        <v>0</v>
      </c>
      <c r="F55" s="569">
        <v>2182</v>
      </c>
    </row>
    <row r="56" spans="1:6" ht="14.4">
      <c r="A56" s="154" t="s">
        <v>1545</v>
      </c>
      <c r="B56" s="234" t="s">
        <v>818</v>
      </c>
      <c r="C56" s="190"/>
      <c r="D56" s="195">
        <f>'R &amp; P sub Schedule.'!D87</f>
        <v>0</v>
      </c>
      <c r="E56" s="195">
        <f>'R &amp; P sub Schedule.'!E87</f>
        <v>0</v>
      </c>
      <c r="F56" s="569">
        <v>2183</v>
      </c>
    </row>
    <row r="57" spans="1:6" ht="14.4">
      <c r="A57" s="154" t="s">
        <v>1546</v>
      </c>
      <c r="B57" s="234" t="s">
        <v>819</v>
      </c>
      <c r="C57" s="190"/>
      <c r="D57" s="195">
        <f>'R &amp; P sub Schedule.'!D88</f>
        <v>0</v>
      </c>
      <c r="E57" s="195">
        <f>'R &amp; P sub Schedule.'!E88</f>
        <v>0</v>
      </c>
      <c r="F57" s="569">
        <v>2184</v>
      </c>
    </row>
    <row r="58" spans="1:6" ht="14.4">
      <c r="A58" s="154" t="s">
        <v>1547</v>
      </c>
      <c r="B58" s="234" t="s">
        <v>820</v>
      </c>
      <c r="C58" s="190"/>
      <c r="D58" s="195">
        <f>'R &amp; P sub Schedule.'!D89</f>
        <v>0</v>
      </c>
      <c r="E58" s="195">
        <f>'R &amp; P sub Schedule.'!E89</f>
        <v>0</v>
      </c>
      <c r="F58" s="569">
        <v>2185</v>
      </c>
    </row>
    <row r="59" spans="1:6" ht="14.4">
      <c r="A59" s="154" t="s">
        <v>1548</v>
      </c>
      <c r="B59" s="234" t="s">
        <v>821</v>
      </c>
      <c r="C59" s="190"/>
      <c r="D59" s="195">
        <f>'R &amp; P sub Schedule.'!D90</f>
        <v>0</v>
      </c>
      <c r="E59" s="195">
        <f>'R &amp; P sub Schedule.'!E90</f>
        <v>0</v>
      </c>
      <c r="F59" s="569">
        <v>2186</v>
      </c>
    </row>
    <row r="60" spans="1:6" ht="14.4">
      <c r="A60" s="154" t="s">
        <v>1549</v>
      </c>
      <c r="B60" s="234" t="s">
        <v>822</v>
      </c>
      <c r="C60" s="190"/>
      <c r="D60" s="195">
        <f>'R &amp; P sub Schedule.'!D91</f>
        <v>0</v>
      </c>
      <c r="E60" s="195">
        <f>'R &amp; P sub Schedule.'!E91</f>
        <v>0</v>
      </c>
      <c r="F60" s="569">
        <v>2187</v>
      </c>
    </row>
    <row r="61" spans="1:6" ht="14.4">
      <c r="A61" s="154" t="s">
        <v>1550</v>
      </c>
      <c r="B61" s="234" t="s">
        <v>984</v>
      </c>
      <c r="C61" s="190"/>
      <c r="D61" s="195">
        <f>'R &amp; P sub Schedule.'!D92</f>
        <v>0</v>
      </c>
      <c r="E61" s="195">
        <f>'R &amp; P sub Schedule.'!E92</f>
        <v>0</v>
      </c>
      <c r="F61" s="569"/>
    </row>
    <row r="62" spans="1:6" ht="14.4">
      <c r="A62" s="154" t="s">
        <v>1551</v>
      </c>
      <c r="B62" s="234" t="s">
        <v>982</v>
      </c>
      <c r="C62" s="190"/>
      <c r="D62" s="195">
        <f>'R &amp; P sub Schedule.'!D93</f>
        <v>0</v>
      </c>
      <c r="E62" s="195">
        <f>'R &amp; P sub Schedule.'!E93</f>
        <v>0</v>
      </c>
      <c r="F62" s="569"/>
    </row>
    <row r="63" spans="1:6" ht="14.4">
      <c r="A63" s="154" t="s">
        <v>1552</v>
      </c>
      <c r="B63" s="234" t="s">
        <v>823</v>
      </c>
      <c r="C63" s="190"/>
      <c r="D63" s="195">
        <f>'R &amp; P sub Schedule.'!D94</f>
        <v>0</v>
      </c>
      <c r="E63" s="195">
        <f>'R &amp; P sub Schedule.'!E94</f>
        <v>0</v>
      </c>
      <c r="F63" s="569">
        <v>2188</v>
      </c>
    </row>
    <row r="64" spans="1:6" ht="15" thickBot="1">
      <c r="A64" s="154"/>
      <c r="B64" s="101" t="s">
        <v>74</v>
      </c>
      <c r="C64" s="190"/>
      <c r="D64" s="264">
        <f>SUM(D54:D63)</f>
        <v>0</v>
      </c>
      <c r="E64" s="264">
        <f>SUM(E54:E63)</f>
        <v>0</v>
      </c>
      <c r="F64" s="569"/>
    </row>
    <row r="65" spans="1:6" ht="18" thickTop="1">
      <c r="A65" s="154" t="s">
        <v>1553</v>
      </c>
      <c r="B65" s="566" t="s">
        <v>824</v>
      </c>
      <c r="C65" s="190"/>
      <c r="D65" s="41"/>
      <c r="E65" s="41"/>
      <c r="F65" s="569">
        <v>2210</v>
      </c>
    </row>
    <row r="66" spans="1:6" ht="15.65">
      <c r="A66" s="154" t="s">
        <v>1554</v>
      </c>
      <c r="B66" s="212" t="s">
        <v>825</v>
      </c>
      <c r="C66" s="190"/>
      <c r="D66" s="41"/>
      <c r="E66" s="41"/>
      <c r="F66" s="569">
        <v>2211</v>
      </c>
    </row>
    <row r="67" spans="1:6" ht="14.4">
      <c r="A67" s="154" t="s">
        <v>1555</v>
      </c>
      <c r="B67" s="465" t="s">
        <v>937</v>
      </c>
      <c r="C67" s="466"/>
      <c r="D67" s="467">
        <f>'R &amp; P sub Schedule.'!D98+'R &amp; P sub Schedule.'!D99</f>
        <v>0</v>
      </c>
      <c r="E67" s="467">
        <f>'R &amp; P sub Schedule.'!E98+'R &amp; P sub Schedule.'!E99</f>
        <v>0</v>
      </c>
      <c r="F67" s="569">
        <v>2212</v>
      </c>
    </row>
    <row r="68" spans="1:6" ht="15.65">
      <c r="A68" s="154" t="s">
        <v>1556</v>
      </c>
      <c r="B68" s="465" t="s">
        <v>938</v>
      </c>
      <c r="C68" s="466"/>
      <c r="D68" s="468"/>
      <c r="E68" s="468"/>
      <c r="F68" s="569">
        <v>2214</v>
      </c>
    </row>
    <row r="69" spans="1:6" ht="14.4">
      <c r="A69" s="154" t="s">
        <v>1557</v>
      </c>
      <c r="B69" s="465" t="s">
        <v>939</v>
      </c>
      <c r="C69" s="466"/>
      <c r="D69" s="467"/>
      <c r="E69" s="467"/>
      <c r="F69" s="569">
        <v>2215</v>
      </c>
    </row>
    <row r="70" spans="1:6" ht="14.4">
      <c r="A70" s="154" t="s">
        <v>1558</v>
      </c>
      <c r="B70" s="465" t="s">
        <v>829</v>
      </c>
      <c r="C70" s="466"/>
      <c r="D70" s="467">
        <f>'R &amp; P sub Schedule.'!D101</f>
        <v>0</v>
      </c>
      <c r="E70" s="467">
        <f>'R &amp; P sub Schedule.'!E101</f>
        <v>0</v>
      </c>
      <c r="F70" s="569">
        <v>2216</v>
      </c>
    </row>
    <row r="71" spans="1:6" ht="15" thickBot="1">
      <c r="A71" s="154"/>
      <c r="B71" s="101" t="s">
        <v>74</v>
      </c>
      <c r="C71" s="190"/>
      <c r="D71" s="264">
        <f>SUM(D66:D70)</f>
        <v>0</v>
      </c>
      <c r="E71" s="264">
        <f>SUM(E66:E70)</f>
        <v>0</v>
      </c>
      <c r="F71" s="569"/>
    </row>
    <row r="72" spans="1:6" ht="18" thickTop="1">
      <c r="A72" s="154" t="s">
        <v>1559</v>
      </c>
      <c r="B72" s="261" t="s">
        <v>830</v>
      </c>
      <c r="C72" s="190"/>
      <c r="D72" s="41"/>
      <c r="E72" s="41"/>
      <c r="F72" s="569">
        <v>2230</v>
      </c>
    </row>
    <row r="73" spans="1:6" ht="14.4">
      <c r="A73" s="154" t="s">
        <v>1560</v>
      </c>
      <c r="B73" s="234" t="s">
        <v>832</v>
      </c>
      <c r="C73" s="190"/>
      <c r="D73" s="195">
        <f>'R &amp; P sub Schedule.'!D104</f>
        <v>0</v>
      </c>
      <c r="E73" s="195">
        <f>'R &amp; P sub Schedule.'!E104</f>
        <v>0</v>
      </c>
      <c r="F73" s="569">
        <v>2233</v>
      </c>
    </row>
    <row r="74" spans="1:6" ht="14.4">
      <c r="A74" s="528" t="s">
        <v>1561</v>
      </c>
      <c r="B74" s="369" t="s">
        <v>1757</v>
      </c>
      <c r="C74" s="466"/>
      <c r="D74" s="467">
        <f>'R &amp; P sub Schedule.'!D105</f>
        <v>0</v>
      </c>
      <c r="E74" s="467">
        <f>'R &amp; P sub Schedule.'!E105</f>
        <v>0</v>
      </c>
      <c r="F74" s="569"/>
    </row>
    <row r="75" spans="1:6" ht="14.4">
      <c r="A75" s="154" t="s">
        <v>1758</v>
      </c>
      <c r="B75" s="234" t="s">
        <v>473</v>
      </c>
      <c r="C75" s="190"/>
      <c r="D75" s="195">
        <f>'R &amp; P sub Schedule.'!D106</f>
        <v>0</v>
      </c>
      <c r="E75" s="195">
        <f>'R &amp; P sub Schedule.'!E106</f>
        <v>0</v>
      </c>
      <c r="F75" s="569">
        <v>2235</v>
      </c>
    </row>
    <row r="76" spans="1:6" ht="15" thickBot="1">
      <c r="A76" s="154"/>
      <c r="B76" s="101" t="s">
        <v>74</v>
      </c>
      <c r="C76" s="190"/>
      <c r="D76" s="264">
        <f>SUM(D73:D75)</f>
        <v>0</v>
      </c>
      <c r="E76" s="264">
        <f>SUM(E73:E75)</f>
        <v>0</v>
      </c>
      <c r="F76" s="569"/>
    </row>
    <row r="77" spans="1:6" ht="15.65" thickTop="1" thickBot="1">
      <c r="A77" s="230"/>
      <c r="B77" s="213" t="s">
        <v>20</v>
      </c>
      <c r="C77" s="213"/>
      <c r="D77" s="222">
        <f>D76+D71+D64+D52+D48+D41+D31+D32</f>
        <v>0</v>
      </c>
      <c r="E77" s="222">
        <f>E76+E71+E64+E52+E48+E41+E31+E32</f>
        <v>0</v>
      </c>
      <c r="F77" s="569"/>
    </row>
    <row r="78" spans="1:6" ht="15" thickTop="1">
      <c r="A78" s="154" t="s">
        <v>644</v>
      </c>
      <c r="B78" s="87"/>
      <c r="C78" s="87"/>
      <c r="D78" s="97"/>
      <c r="E78" s="97"/>
      <c r="F78" s="569"/>
    </row>
    <row r="79" spans="1:6" ht="15.65">
      <c r="A79" s="154" t="s">
        <v>1240</v>
      </c>
      <c r="B79" s="154" t="s">
        <v>87</v>
      </c>
      <c r="C79" s="190" t="s">
        <v>628</v>
      </c>
      <c r="D79" s="41"/>
      <c r="E79" s="41"/>
      <c r="F79" s="569"/>
    </row>
    <row r="80" spans="1:6" ht="15.65">
      <c r="A80" s="154" t="s">
        <v>1241</v>
      </c>
      <c r="B80" s="99" t="s">
        <v>454</v>
      </c>
      <c r="C80" s="190" t="s">
        <v>753</v>
      </c>
      <c r="D80" s="97"/>
      <c r="E80" s="97"/>
      <c r="F80" s="569"/>
    </row>
    <row r="81" spans="1:6" ht="15.65">
      <c r="A81" s="154" t="s">
        <v>1242</v>
      </c>
      <c r="B81" s="96" t="s">
        <v>1122</v>
      </c>
      <c r="C81" s="190"/>
      <c r="D81" s="87">
        <f>'R &amp; P sub Schedule.'!D112</f>
        <v>0</v>
      </c>
      <c r="E81" s="87">
        <f>'R &amp; P sub Schedule.'!E112</f>
        <v>0</v>
      </c>
      <c r="F81" s="569"/>
    </row>
    <row r="82" spans="1:6" ht="15.65">
      <c r="A82" s="154" t="s">
        <v>1243</v>
      </c>
      <c r="B82" s="96" t="s">
        <v>1123</v>
      </c>
      <c r="C82" s="190"/>
      <c r="D82" s="87">
        <f>'R &amp; P sub Schedule.'!D113</f>
        <v>0</v>
      </c>
      <c r="E82" s="87">
        <f>'R &amp; P sub Schedule.'!E113</f>
        <v>0</v>
      </c>
      <c r="F82" s="569"/>
    </row>
    <row r="83" spans="1:6" ht="14.4">
      <c r="A83" s="154" t="s">
        <v>1244</v>
      </c>
      <c r="B83" s="234" t="s">
        <v>694</v>
      </c>
      <c r="C83" s="190"/>
      <c r="D83" s="87">
        <f>'R &amp; P sub Schedule.'!D114</f>
        <v>0</v>
      </c>
      <c r="E83" s="87">
        <f>'R &amp; P sub Schedule.'!E114</f>
        <v>0</v>
      </c>
      <c r="F83" s="569"/>
    </row>
    <row r="84" spans="1:6" ht="15" thickBot="1">
      <c r="A84" s="156"/>
      <c r="B84" s="101" t="s">
        <v>74</v>
      </c>
      <c r="C84" s="190"/>
      <c r="D84" s="264">
        <f>SUM(D80:D83)</f>
        <v>0</v>
      </c>
      <c r="E84" s="264">
        <f>SUM(E80:E83)</f>
        <v>0</v>
      </c>
      <c r="F84" s="569"/>
    </row>
    <row r="85" spans="1:6" ht="16.25" thickTop="1">
      <c r="A85" s="246" t="s">
        <v>1222</v>
      </c>
      <c r="B85" s="99" t="s">
        <v>374</v>
      </c>
      <c r="C85" s="190" t="s">
        <v>754</v>
      </c>
      <c r="D85" s="41"/>
      <c r="E85" s="41"/>
      <c r="F85" s="569">
        <v>2600</v>
      </c>
    </row>
    <row r="86" spans="1:6" ht="15.65">
      <c r="A86" s="246" t="s">
        <v>1223</v>
      </c>
      <c r="B86" s="96" t="s">
        <v>1122</v>
      </c>
      <c r="C86" s="190"/>
      <c r="D86" s="87">
        <f>'R &amp; P sub Schedule.'!D117</f>
        <v>0</v>
      </c>
      <c r="E86" s="87">
        <f>'R &amp; P sub Schedule.'!E117</f>
        <v>0</v>
      </c>
      <c r="F86" s="569"/>
    </row>
    <row r="87" spans="1:6" ht="15.65">
      <c r="A87" s="246" t="s">
        <v>1224</v>
      </c>
      <c r="B87" s="96" t="s">
        <v>1123</v>
      </c>
      <c r="C87" s="190"/>
      <c r="D87" s="87">
        <f>'R &amp; P sub Schedule.'!D118</f>
        <v>0</v>
      </c>
      <c r="E87" s="87">
        <f>'R &amp; P sub Schedule.'!E118</f>
        <v>0</v>
      </c>
      <c r="F87" s="569"/>
    </row>
    <row r="88" spans="1:6" ht="15.65">
      <c r="A88" s="246" t="s">
        <v>1225</v>
      </c>
      <c r="B88" s="96">
        <v>3</v>
      </c>
      <c r="C88" s="190"/>
      <c r="D88" s="87">
        <f>'R &amp; P sub Schedule.'!D119</f>
        <v>0</v>
      </c>
      <c r="E88" s="87">
        <f>'R &amp; P sub Schedule.'!E119</f>
        <v>0</v>
      </c>
      <c r="F88" s="569"/>
    </row>
    <row r="89" spans="1:6" ht="15" thickBot="1">
      <c r="A89" s="156"/>
      <c r="B89" s="101" t="s">
        <v>74</v>
      </c>
      <c r="C89" s="190"/>
      <c r="D89" s="264">
        <f>SUM(D85:D88)</f>
        <v>0</v>
      </c>
      <c r="E89" s="264">
        <f>SUM(E85:E88)</f>
        <v>0</v>
      </c>
      <c r="F89" s="569"/>
    </row>
    <row r="90" spans="1:6" ht="16.25" thickTop="1">
      <c r="A90" s="246" t="s">
        <v>1562</v>
      </c>
      <c r="B90" s="99" t="s">
        <v>375</v>
      </c>
      <c r="C90" s="190" t="s">
        <v>755</v>
      </c>
      <c r="D90" s="41"/>
      <c r="E90" s="41"/>
      <c r="F90" s="569">
        <v>2700</v>
      </c>
    </row>
    <row r="91" spans="1:6" ht="15.65">
      <c r="A91" s="246" t="s">
        <v>1563</v>
      </c>
      <c r="B91" s="96" t="s">
        <v>1122</v>
      </c>
      <c r="C91" s="190"/>
      <c r="D91" s="87">
        <f>'R &amp; P sub Schedule.'!D122</f>
        <v>0</v>
      </c>
      <c r="E91" s="87">
        <f>'R &amp; P sub Schedule.'!E122</f>
        <v>0</v>
      </c>
      <c r="F91" s="569"/>
    </row>
    <row r="92" spans="1:6" ht="15.65">
      <c r="A92" s="246" t="s">
        <v>1564</v>
      </c>
      <c r="B92" s="96" t="s">
        <v>1123</v>
      </c>
      <c r="C92" s="190"/>
      <c r="D92" s="87">
        <f>'R &amp; P sub Schedule.'!D123</f>
        <v>0</v>
      </c>
      <c r="E92" s="87">
        <f>'R &amp; P sub Schedule.'!E123</f>
        <v>0</v>
      </c>
      <c r="F92" s="569"/>
    </row>
    <row r="93" spans="1:6" ht="14.4">
      <c r="A93" s="246" t="s">
        <v>1565</v>
      </c>
      <c r="B93" s="234" t="s">
        <v>694</v>
      </c>
      <c r="C93" s="190"/>
      <c r="D93" s="87">
        <f>'R &amp; P sub Schedule.'!D124</f>
        <v>0</v>
      </c>
      <c r="E93" s="87">
        <f>'R &amp; P sub Schedule.'!E124</f>
        <v>0</v>
      </c>
      <c r="F93" s="569"/>
    </row>
    <row r="94" spans="1:6" ht="16.25" thickBot="1">
      <c r="A94" s="156"/>
      <c r="B94" s="98" t="s">
        <v>74</v>
      </c>
      <c r="C94" s="190"/>
      <c r="D94" s="264">
        <f>SUM(D91:D93)</f>
        <v>0</v>
      </c>
      <c r="E94" s="264">
        <f>SUM(E91:E93)</f>
        <v>0</v>
      </c>
      <c r="F94" s="569"/>
    </row>
    <row r="95" spans="1:6" ht="16.25" thickTop="1">
      <c r="A95" s="247" t="s">
        <v>1566</v>
      </c>
      <c r="B95" s="99" t="s">
        <v>28</v>
      </c>
      <c r="C95" s="190" t="s">
        <v>756</v>
      </c>
      <c r="D95" s="41"/>
      <c r="E95" s="41"/>
      <c r="F95" s="569"/>
    </row>
    <row r="96" spans="1:6" ht="15.65">
      <c r="A96" s="247" t="s">
        <v>1567</v>
      </c>
      <c r="B96" s="96" t="s">
        <v>1122</v>
      </c>
      <c r="C96" s="190"/>
      <c r="D96" s="206">
        <f>'R &amp; P sub Schedule.'!D127</f>
        <v>0</v>
      </c>
      <c r="E96" s="206">
        <f>'R &amp; P sub Schedule.'!E127</f>
        <v>0</v>
      </c>
      <c r="F96" s="569"/>
    </row>
    <row r="97" spans="1:11" ht="15.65">
      <c r="A97" s="247" t="s">
        <v>1568</v>
      </c>
      <c r="B97" s="96" t="s">
        <v>1123</v>
      </c>
      <c r="C97" s="190"/>
      <c r="D97" s="206">
        <f>'R &amp; P sub Schedule.'!D128</f>
        <v>0</v>
      </c>
      <c r="E97" s="206">
        <f>'R &amp; P sub Schedule.'!E128</f>
        <v>0</v>
      </c>
      <c r="F97" s="569"/>
    </row>
    <row r="98" spans="1:11" ht="15.65">
      <c r="A98" s="247" t="s">
        <v>1569</v>
      </c>
      <c r="B98" s="234" t="s">
        <v>694</v>
      </c>
      <c r="C98" s="190"/>
      <c r="D98" s="206">
        <f>'R &amp; P sub Schedule.'!D129</f>
        <v>0</v>
      </c>
      <c r="E98" s="206">
        <f>'R &amp; P sub Schedule.'!E129</f>
        <v>0</v>
      </c>
      <c r="F98" s="569"/>
    </row>
    <row r="99" spans="1:11" ht="15" thickBot="1">
      <c r="A99" s="156"/>
      <c r="B99" s="101" t="s">
        <v>74</v>
      </c>
      <c r="C99" s="190"/>
      <c r="D99" s="264">
        <f>'R &amp; P sub Schedule.'!D130</f>
        <v>0</v>
      </c>
      <c r="E99" s="264">
        <f>'R &amp; P sub Schedule.'!E130</f>
        <v>0</v>
      </c>
      <c r="F99" s="569"/>
    </row>
    <row r="100" spans="1:11" ht="15.65" thickTop="1" thickBot="1">
      <c r="A100" s="224"/>
      <c r="B100" s="213" t="s">
        <v>20</v>
      </c>
      <c r="C100" s="213"/>
      <c r="D100" s="222">
        <f>D84+D89+D99+D94</f>
        <v>0</v>
      </c>
      <c r="E100" s="222">
        <f>E84+E89+E99+E94</f>
        <v>0</v>
      </c>
      <c r="F100" s="569"/>
    </row>
    <row r="101" spans="1:11" ht="15" thickTop="1">
      <c r="A101" s="154" t="s">
        <v>645</v>
      </c>
      <c r="B101" s="87"/>
      <c r="C101" s="87"/>
      <c r="D101" s="97"/>
      <c r="E101" s="97"/>
      <c r="F101" s="569"/>
    </row>
    <row r="102" spans="1:11" ht="15.65">
      <c r="A102" s="154" t="s">
        <v>1245</v>
      </c>
      <c r="B102" s="154" t="s">
        <v>357</v>
      </c>
      <c r="C102" s="190"/>
      <c r="D102" s="41"/>
      <c r="E102" s="41"/>
      <c r="F102" s="569"/>
    </row>
    <row r="103" spans="1:11" ht="15.65">
      <c r="A103" s="154" t="s">
        <v>1246</v>
      </c>
      <c r="B103" s="92" t="s">
        <v>432</v>
      </c>
      <c r="C103" s="93"/>
      <c r="D103" s="41"/>
      <c r="E103" s="41"/>
      <c r="F103" s="569">
        <v>2501</v>
      </c>
    </row>
    <row r="104" spans="1:11" ht="14.4">
      <c r="A104" s="154" t="s">
        <v>1247</v>
      </c>
      <c r="B104" s="102" t="s">
        <v>25</v>
      </c>
      <c r="C104" s="97"/>
      <c r="D104" s="87">
        <f>'R &amp; P sub Schedule.'!D135</f>
        <v>0</v>
      </c>
      <c r="E104" s="87">
        <f>'R &amp; P sub Schedule.'!E135</f>
        <v>0</v>
      </c>
      <c r="F104" s="569"/>
      <c r="H104" s="202" t="s">
        <v>1840</v>
      </c>
    </row>
    <row r="105" spans="1:11" ht="15.65">
      <c r="A105" s="154" t="s">
        <v>1248</v>
      </c>
      <c r="B105" s="102" t="s">
        <v>366</v>
      </c>
      <c r="C105" s="96"/>
      <c r="D105" s="87">
        <f>'R &amp; P sub Schedule.'!D136</f>
        <v>0</v>
      </c>
      <c r="E105" s="87">
        <f>'R &amp; P sub Schedule.'!E136</f>
        <v>0</v>
      </c>
      <c r="F105" s="569"/>
      <c r="H105" s="202" t="s">
        <v>1840</v>
      </c>
    </row>
    <row r="106" spans="1:11" ht="15.65">
      <c r="A106" s="154" t="s">
        <v>1249</v>
      </c>
      <c r="B106" s="97" t="s">
        <v>433</v>
      </c>
      <c r="C106" s="96"/>
      <c r="D106" s="41"/>
      <c r="E106" s="41"/>
      <c r="F106" s="569">
        <v>2500</v>
      </c>
    </row>
    <row r="107" spans="1:11" ht="15.65">
      <c r="A107" s="154" t="s">
        <v>1250</v>
      </c>
      <c r="B107" s="102" t="s">
        <v>25</v>
      </c>
      <c r="C107" s="96"/>
      <c r="D107" s="87">
        <f>'R &amp; P sub Schedule.'!D138</f>
        <v>0</v>
      </c>
      <c r="E107" s="87">
        <f>'R &amp; P sub Schedule.'!E138</f>
        <v>0</v>
      </c>
      <c r="F107" s="569"/>
      <c r="H107" s="202" t="s">
        <v>1840</v>
      </c>
    </row>
    <row r="108" spans="1:11" ht="15.65">
      <c r="A108" s="154" t="s">
        <v>1251</v>
      </c>
      <c r="B108" s="103" t="s">
        <v>366</v>
      </c>
      <c r="C108" s="96"/>
      <c r="D108" s="87">
        <f>'R &amp; P sub Schedule.'!D139</f>
        <v>0</v>
      </c>
      <c r="E108" s="87">
        <f>'R &amp; P sub Schedule.'!E139</f>
        <v>0</v>
      </c>
      <c r="F108" s="569"/>
      <c r="G108" s="146"/>
      <c r="H108" s="202" t="s">
        <v>1840</v>
      </c>
      <c r="I108" s="110"/>
      <c r="J108" s="149"/>
      <c r="K108" s="149"/>
    </row>
    <row r="109" spans="1:11" ht="15" thickBot="1">
      <c r="A109" s="224"/>
      <c r="B109" s="213" t="s">
        <v>355</v>
      </c>
      <c r="C109" s="213"/>
      <c r="D109" s="222">
        <f t="shared" ref="D109:E109" si="0">SUM(D104:D108)</f>
        <v>0</v>
      </c>
      <c r="E109" s="222">
        <f t="shared" si="0"/>
        <v>0</v>
      </c>
      <c r="F109" s="569"/>
    </row>
    <row r="110" spans="1:11" ht="16.25" thickTop="1">
      <c r="A110" s="154" t="s">
        <v>646</v>
      </c>
      <c r="B110" s="287"/>
      <c r="C110" s="190"/>
      <c r="D110" s="41"/>
      <c r="E110" s="41"/>
      <c r="F110" s="569"/>
    </row>
    <row r="111" spans="1:11" ht="15.65">
      <c r="A111" s="154" t="s">
        <v>1252</v>
      </c>
      <c r="B111" s="154" t="s">
        <v>27</v>
      </c>
      <c r="C111" s="190" t="s">
        <v>757</v>
      </c>
      <c r="D111" s="41"/>
      <c r="E111" s="41"/>
      <c r="F111" s="569"/>
    </row>
    <row r="112" spans="1:11" ht="17.399999999999999">
      <c r="A112" s="154" t="s">
        <v>1253</v>
      </c>
      <c r="B112" s="263" t="s">
        <v>942</v>
      </c>
      <c r="C112" s="190"/>
      <c r="D112" s="41"/>
      <c r="E112" s="41"/>
      <c r="F112" s="569">
        <v>2900</v>
      </c>
    </row>
    <row r="113" spans="1:6" ht="17.399999999999999">
      <c r="A113" s="154" t="s">
        <v>1254</v>
      </c>
      <c r="B113" s="268" t="s">
        <v>842</v>
      </c>
      <c r="C113" s="190"/>
      <c r="D113" s="41"/>
      <c r="E113" s="41"/>
      <c r="F113" s="569">
        <v>2910</v>
      </c>
    </row>
    <row r="114" spans="1:6" ht="14.4">
      <c r="A114" s="154" t="s">
        <v>1255</v>
      </c>
      <c r="B114" s="97" t="s">
        <v>843</v>
      </c>
      <c r="C114" s="190"/>
      <c r="D114" s="87">
        <f>'R &amp; P sub Schedule.'!D144</f>
        <v>0</v>
      </c>
      <c r="E114" s="87">
        <f>'R &amp; P sub Schedule.'!E144</f>
        <v>0</v>
      </c>
      <c r="F114" s="569">
        <v>2911</v>
      </c>
    </row>
    <row r="115" spans="1:6" ht="14.4">
      <c r="A115" s="154" t="s">
        <v>1256</v>
      </c>
      <c r="B115" s="97" t="s">
        <v>844</v>
      </c>
      <c r="C115" s="190"/>
      <c r="D115" s="87">
        <f>'R &amp; P sub Schedule.'!D145</f>
        <v>0</v>
      </c>
      <c r="E115" s="87">
        <f>'R &amp; P sub Schedule.'!E145</f>
        <v>0</v>
      </c>
      <c r="F115" s="569">
        <v>2912</v>
      </c>
    </row>
    <row r="116" spans="1:6" ht="17.399999999999999">
      <c r="A116" s="154" t="s">
        <v>1257</v>
      </c>
      <c r="B116" s="269" t="s">
        <v>845</v>
      </c>
      <c r="C116" s="190"/>
      <c r="D116" s="41"/>
      <c r="E116" s="41"/>
      <c r="F116" s="569">
        <v>2920</v>
      </c>
    </row>
    <row r="117" spans="1:6" ht="14.4">
      <c r="A117" s="154" t="s">
        <v>1258</v>
      </c>
      <c r="B117" s="97" t="s">
        <v>843</v>
      </c>
      <c r="C117" s="190"/>
      <c r="D117" s="87">
        <f>'R &amp; P sub Schedule.'!D148</f>
        <v>0</v>
      </c>
      <c r="E117" s="87">
        <f>'R &amp; P sub Schedule.'!E148</f>
        <v>0</v>
      </c>
      <c r="F117" s="569">
        <v>2921</v>
      </c>
    </row>
    <row r="118" spans="1:6" ht="14.4">
      <c r="A118" s="154" t="s">
        <v>1259</v>
      </c>
      <c r="B118" s="97" t="s">
        <v>844</v>
      </c>
      <c r="C118" s="190"/>
      <c r="D118" s="87">
        <f>'R &amp; P sub Schedule.'!D149</f>
        <v>0</v>
      </c>
      <c r="E118" s="87">
        <f>'R &amp; P sub Schedule.'!E149</f>
        <v>0</v>
      </c>
      <c r="F118" s="569">
        <v>2922</v>
      </c>
    </row>
    <row r="119" spans="1:6" ht="14.4">
      <c r="A119" s="154" t="s">
        <v>1260</v>
      </c>
      <c r="B119" s="97" t="s">
        <v>846</v>
      </c>
      <c r="C119" s="190"/>
      <c r="D119" s="87">
        <f>'R &amp; P sub Schedule.'!D150</f>
        <v>0</v>
      </c>
      <c r="E119" s="87">
        <f>'R &amp; P sub Schedule.'!E150</f>
        <v>0</v>
      </c>
      <c r="F119" s="569">
        <v>2923</v>
      </c>
    </row>
    <row r="120" spans="1:6" ht="15" thickBot="1">
      <c r="A120" s="224"/>
      <c r="B120" s="213" t="s">
        <v>20</v>
      </c>
      <c r="C120" s="213"/>
      <c r="D120" s="222">
        <f>SUM(D114:D119)</f>
        <v>0</v>
      </c>
      <c r="E120" s="222">
        <f>SUM(E114:E119)</f>
        <v>0</v>
      </c>
      <c r="F120" s="569"/>
    </row>
    <row r="121" spans="1:6" ht="15" thickTop="1">
      <c r="A121" s="154" t="s">
        <v>647</v>
      </c>
      <c r="B121" s="287"/>
      <c r="C121" s="287"/>
      <c r="D121" s="193"/>
      <c r="E121" s="193"/>
      <c r="F121" s="569"/>
    </row>
    <row r="122" spans="1:6" ht="15.65">
      <c r="A122" s="154" t="s">
        <v>1261</v>
      </c>
      <c r="B122" s="154" t="s">
        <v>360</v>
      </c>
      <c r="C122" s="190"/>
      <c r="D122" s="41"/>
      <c r="E122" s="41"/>
      <c r="F122" s="569">
        <v>2450</v>
      </c>
    </row>
    <row r="123" spans="1:6" ht="15.65">
      <c r="A123" s="154" t="s">
        <v>1262</v>
      </c>
      <c r="B123" s="97" t="s">
        <v>40</v>
      </c>
      <c r="C123" s="96"/>
      <c r="D123" s="87">
        <f>'R &amp; P sub Schedule.'!D155</f>
        <v>0</v>
      </c>
      <c r="E123" s="87">
        <f>'R &amp; P sub Schedule.'!E155</f>
        <v>0</v>
      </c>
      <c r="F123" s="569"/>
    </row>
    <row r="124" spans="1:6" ht="15.65">
      <c r="A124" s="154" t="s">
        <v>1263</v>
      </c>
      <c r="B124" s="97" t="s">
        <v>406</v>
      </c>
      <c r="C124" s="96"/>
      <c r="D124" s="87">
        <f>'R &amp; P sub Schedule.'!D156</f>
        <v>0</v>
      </c>
      <c r="E124" s="87">
        <f>'R &amp; P sub Schedule.'!E156</f>
        <v>0</v>
      </c>
      <c r="F124" s="569"/>
    </row>
    <row r="125" spans="1:6" ht="15.65">
      <c r="A125" s="154" t="s">
        <v>1264</v>
      </c>
      <c r="B125" s="97" t="s">
        <v>28</v>
      </c>
      <c r="C125" s="96"/>
      <c r="D125" s="87">
        <f>'R &amp; P sub Schedule.'!D157</f>
        <v>0</v>
      </c>
      <c r="E125" s="87">
        <f>'R &amp; P sub Schedule.'!E157</f>
        <v>0</v>
      </c>
      <c r="F125" s="569"/>
    </row>
    <row r="126" spans="1:6" ht="15" thickBot="1">
      <c r="A126" s="224"/>
      <c r="B126" s="213" t="s">
        <v>20</v>
      </c>
      <c r="C126" s="213"/>
      <c r="D126" s="222">
        <f t="shared" ref="D126:E126" si="1">SUM(D123:D125)</f>
        <v>0</v>
      </c>
      <c r="E126" s="222">
        <f t="shared" si="1"/>
        <v>0</v>
      </c>
      <c r="F126" s="569"/>
    </row>
    <row r="127" spans="1:6" ht="15" thickTop="1">
      <c r="A127" s="154" t="s">
        <v>648</v>
      </c>
      <c r="B127" s="93"/>
      <c r="C127" s="93"/>
      <c r="D127" s="97"/>
      <c r="E127" s="97"/>
      <c r="F127" s="569"/>
    </row>
    <row r="128" spans="1:6" ht="15.65">
      <c r="A128" s="154" t="s">
        <v>1265</v>
      </c>
      <c r="B128" s="154" t="s">
        <v>578</v>
      </c>
      <c r="C128" s="190"/>
      <c r="D128" s="41"/>
      <c r="E128" s="41"/>
      <c r="F128" s="569"/>
    </row>
    <row r="129" spans="1:6" ht="15.65">
      <c r="A129" s="154" t="s">
        <v>1266</v>
      </c>
      <c r="B129" s="99" t="s">
        <v>1027</v>
      </c>
      <c r="C129" s="190" t="s">
        <v>759</v>
      </c>
      <c r="D129" s="41"/>
      <c r="E129" s="41"/>
      <c r="F129" s="569">
        <v>2400</v>
      </c>
    </row>
    <row r="130" spans="1:6" ht="14.4">
      <c r="A130" s="154" t="s">
        <v>1267</v>
      </c>
      <c r="B130" s="97" t="s">
        <v>22</v>
      </c>
      <c r="C130" s="190"/>
      <c r="D130" s="87">
        <f>'R &amp; P sub Schedule.'!D162</f>
        <v>0</v>
      </c>
      <c r="E130" s="87">
        <f>'R &amp; P sub Schedule.'!E162</f>
        <v>0</v>
      </c>
      <c r="F130" s="569">
        <v>2401</v>
      </c>
    </row>
    <row r="131" spans="1:6" ht="14.4">
      <c r="A131" s="154" t="s">
        <v>1268</v>
      </c>
      <c r="B131" s="97" t="s">
        <v>23</v>
      </c>
      <c r="C131" s="190"/>
      <c r="D131" s="87">
        <f>'R &amp; P sub Schedule.'!D163</f>
        <v>0</v>
      </c>
      <c r="E131" s="87">
        <f>'R &amp; P sub Schedule.'!E163</f>
        <v>0</v>
      </c>
      <c r="F131" s="569">
        <v>2402</v>
      </c>
    </row>
    <row r="132" spans="1:6" ht="14.4">
      <c r="A132" s="154" t="s">
        <v>1269</v>
      </c>
      <c r="B132" s="97" t="s">
        <v>24</v>
      </c>
      <c r="C132" s="190"/>
      <c r="D132" s="87">
        <f>'R &amp; P sub Schedule.'!D164</f>
        <v>0</v>
      </c>
      <c r="E132" s="87">
        <f>'R &amp; P sub Schedule.'!E164</f>
        <v>0</v>
      </c>
      <c r="F132" s="569"/>
    </row>
    <row r="133" spans="1:6" ht="15.65">
      <c r="A133" s="154" t="s">
        <v>1270</v>
      </c>
      <c r="B133" s="96" t="s">
        <v>434</v>
      </c>
      <c r="C133" s="190"/>
      <c r="D133" s="87">
        <f>'R &amp; P sub Schedule.'!D165</f>
        <v>0</v>
      </c>
      <c r="E133" s="87">
        <f>'R &amp; P sub Schedule.'!E165</f>
        <v>0</v>
      </c>
      <c r="F133" s="569">
        <v>2403</v>
      </c>
    </row>
    <row r="134" spans="1:6" ht="14.4">
      <c r="A134" s="154" t="s">
        <v>1271</v>
      </c>
      <c r="B134" s="281" t="s">
        <v>683</v>
      </c>
      <c r="C134" s="190"/>
      <c r="D134" s="87"/>
      <c r="E134" s="87"/>
      <c r="F134" s="569">
        <v>5823</v>
      </c>
    </row>
    <row r="135" spans="1:6" ht="15" thickBot="1">
      <c r="A135" s="246"/>
      <c r="B135" s="101" t="s">
        <v>74</v>
      </c>
      <c r="C135" s="190"/>
      <c r="D135" s="264">
        <f>SUM(D130:D134)</f>
        <v>0</v>
      </c>
      <c r="E135" s="264">
        <f>SUM(E130:E134)</f>
        <v>0</v>
      </c>
      <c r="F135" s="569"/>
    </row>
    <row r="136" spans="1:6" ht="16.25" thickTop="1">
      <c r="A136" s="246" t="s">
        <v>1570</v>
      </c>
      <c r="B136" s="99" t="s">
        <v>746</v>
      </c>
      <c r="C136" s="190" t="s">
        <v>760</v>
      </c>
      <c r="D136" s="41"/>
      <c r="E136" s="41"/>
      <c r="F136" s="569"/>
    </row>
    <row r="137" spans="1:6" ht="15.65">
      <c r="A137" s="246" t="s">
        <v>1571</v>
      </c>
      <c r="B137" s="492" t="s">
        <v>1786</v>
      </c>
      <c r="C137" s="190"/>
      <c r="D137" s="87">
        <f>'R &amp; P sub Schedule.'!D168</f>
        <v>0</v>
      </c>
      <c r="E137" s="87">
        <f>'R &amp; P sub Schedule.'!E168</f>
        <v>0</v>
      </c>
      <c r="F137" s="569"/>
    </row>
    <row r="138" spans="1:6" ht="15.65">
      <c r="A138" s="246" t="s">
        <v>1572</v>
      </c>
      <c r="B138" s="441" t="s">
        <v>1192</v>
      </c>
      <c r="C138" s="190"/>
      <c r="D138" s="87">
        <f>'R &amp; P sub Schedule.'!D169</f>
        <v>0</v>
      </c>
      <c r="E138" s="87">
        <f>'R &amp; P sub Schedule.'!E169</f>
        <v>0</v>
      </c>
      <c r="F138" s="569">
        <v>2231</v>
      </c>
    </row>
    <row r="139" spans="1:6" ht="15.65">
      <c r="A139" s="246" t="s">
        <v>1573</v>
      </c>
      <c r="B139" s="441" t="s">
        <v>746</v>
      </c>
      <c r="C139" s="190"/>
      <c r="D139" s="87">
        <f>'R &amp; P sub Schedule.'!D170</f>
        <v>0</v>
      </c>
      <c r="E139" s="87">
        <f>'R &amp; P sub Schedule.'!E170</f>
        <v>0</v>
      </c>
      <c r="F139" s="569">
        <v>2235</v>
      </c>
    </row>
    <row r="140" spans="1:6" ht="15" thickBot="1">
      <c r="A140" s="246"/>
      <c r="B140" s="101" t="s">
        <v>74</v>
      </c>
      <c r="C140" s="190"/>
      <c r="D140" s="264">
        <f>SUM(D137:D139)</f>
        <v>0</v>
      </c>
      <c r="E140" s="264">
        <f>SUM(E137:E139)</f>
        <v>0</v>
      </c>
      <c r="F140" s="569"/>
    </row>
    <row r="141" spans="1:6" ht="18" thickTop="1">
      <c r="A141" s="246" t="s">
        <v>1574</v>
      </c>
      <c r="B141" s="282" t="s">
        <v>943</v>
      </c>
      <c r="C141" s="87"/>
      <c r="D141" s="87"/>
      <c r="E141" s="87"/>
      <c r="F141" s="569">
        <v>2980</v>
      </c>
    </row>
    <row r="142" spans="1:6" ht="17.399999999999999">
      <c r="A142" s="246" t="s">
        <v>1575</v>
      </c>
      <c r="B142" s="283" t="s">
        <v>944</v>
      </c>
      <c r="C142" s="87"/>
      <c r="D142" s="87"/>
      <c r="E142" s="87"/>
      <c r="F142" s="569">
        <v>2981</v>
      </c>
    </row>
    <row r="143" spans="1:6" ht="15.65">
      <c r="A143" s="246" t="s">
        <v>1576</v>
      </c>
      <c r="B143" s="99" t="s">
        <v>945</v>
      </c>
      <c r="C143" s="190" t="s">
        <v>968</v>
      </c>
      <c r="D143" s="41"/>
      <c r="E143" s="41"/>
      <c r="F143" s="569"/>
    </row>
    <row r="144" spans="1:6" ht="17.399999999999999">
      <c r="A144" s="246" t="s">
        <v>1577</v>
      </c>
      <c r="B144" s="276" t="s">
        <v>946</v>
      </c>
      <c r="C144" s="190"/>
      <c r="D144" s="87"/>
      <c r="E144" s="87"/>
      <c r="F144" s="569">
        <v>2800</v>
      </c>
    </row>
    <row r="145" spans="1:6" ht="14.4">
      <c r="A145" s="156"/>
      <c r="B145" s="234"/>
      <c r="C145" s="190"/>
      <c r="D145" s="87"/>
      <c r="E145" s="87"/>
      <c r="F145" s="569"/>
    </row>
    <row r="146" spans="1:6" ht="14.4">
      <c r="A146" s="224"/>
      <c r="B146" s="213" t="s">
        <v>20</v>
      </c>
      <c r="C146" s="213"/>
      <c r="D146" s="231">
        <f>D144+D142+D141+D140+D135</f>
        <v>0</v>
      </c>
      <c r="E146" s="563">
        <f>E144+E142+E141+E140+E135</f>
        <v>0</v>
      </c>
      <c r="F146" s="569"/>
    </row>
    <row r="147" spans="1:6" ht="14.4">
      <c r="A147" s="154" t="s">
        <v>649</v>
      </c>
      <c r="B147" s="89"/>
      <c r="C147" s="89"/>
      <c r="D147" s="194"/>
      <c r="E147" s="194"/>
      <c r="F147" s="569"/>
    </row>
    <row r="148" spans="1:6" ht="14.4">
      <c r="A148" s="154" t="s">
        <v>1272</v>
      </c>
      <c r="B148" s="154" t="s">
        <v>86</v>
      </c>
      <c r="C148" s="89"/>
      <c r="D148" s="194"/>
      <c r="E148" s="194"/>
      <c r="F148" s="569"/>
    </row>
    <row r="149" spans="1:6" ht="15.65">
      <c r="A149" s="154" t="s">
        <v>1273</v>
      </c>
      <c r="B149" s="154" t="s">
        <v>76</v>
      </c>
      <c r="C149" s="190"/>
      <c r="D149" s="41"/>
      <c r="E149" s="41"/>
      <c r="F149" s="569"/>
    </row>
    <row r="150" spans="1:6" ht="14.4">
      <c r="A150" s="154" t="s">
        <v>1274</v>
      </c>
      <c r="B150" s="100">
        <v>1</v>
      </c>
      <c r="C150" s="89"/>
      <c r="D150" s="97"/>
      <c r="E150" s="97"/>
      <c r="F150" s="569"/>
    </row>
    <row r="151" spans="1:6" ht="14.4">
      <c r="A151" s="154" t="s">
        <v>1275</v>
      </c>
      <c r="B151" s="100">
        <v>2</v>
      </c>
      <c r="C151" s="89"/>
      <c r="D151" s="97"/>
      <c r="E151" s="97"/>
      <c r="F151" s="569"/>
    </row>
    <row r="152" spans="1:6" ht="14.4">
      <c r="A152" s="154" t="s">
        <v>1276</v>
      </c>
      <c r="B152" s="100">
        <v>3</v>
      </c>
      <c r="C152" s="89"/>
      <c r="D152" s="97"/>
      <c r="E152" s="97"/>
      <c r="F152" s="569"/>
    </row>
    <row r="153" spans="1:6" ht="15" thickBot="1">
      <c r="A153" s="224"/>
      <c r="B153" s="225" t="s">
        <v>20</v>
      </c>
      <c r="C153" s="225"/>
      <c r="D153" s="226">
        <f>SUM(D149:D152)</f>
        <v>0</v>
      </c>
      <c r="E153" s="226">
        <f>SUM(E149:E152)</f>
        <v>0</v>
      </c>
      <c r="F153" s="569"/>
    </row>
    <row r="154" spans="1:6" ht="15" thickTop="1">
      <c r="A154" s="272"/>
      <c r="B154" s="567"/>
      <c r="C154" s="567"/>
      <c r="D154" s="567"/>
      <c r="E154" s="564"/>
      <c r="F154" s="569"/>
    </row>
    <row r="155" spans="1:6" ht="14.4">
      <c r="A155" s="157" t="s">
        <v>41</v>
      </c>
      <c r="B155" s="274"/>
      <c r="C155" s="275"/>
      <c r="D155" s="274"/>
      <c r="E155" s="274"/>
      <c r="F155" s="569"/>
    </row>
    <row r="156" spans="1:6" ht="14.4">
      <c r="A156" s="154" t="s">
        <v>650</v>
      </c>
      <c r="B156" s="87"/>
      <c r="C156" s="89"/>
      <c r="D156" s="194"/>
      <c r="E156" s="194"/>
      <c r="F156" s="569"/>
    </row>
    <row r="157" spans="1:6" ht="15.65">
      <c r="A157" s="154" t="s">
        <v>1277</v>
      </c>
      <c r="B157" s="154" t="s">
        <v>104</v>
      </c>
      <c r="C157" s="190"/>
      <c r="D157" s="41"/>
      <c r="E157" s="41"/>
      <c r="F157" s="569"/>
    </row>
    <row r="158" spans="1:6" ht="14.4">
      <c r="A158" s="154" t="s">
        <v>1278</v>
      </c>
      <c r="B158" s="100">
        <v>1</v>
      </c>
      <c r="C158" s="89"/>
      <c r="D158" s="97"/>
      <c r="E158" s="97"/>
      <c r="F158" s="569"/>
    </row>
    <row r="159" spans="1:6" ht="14.4">
      <c r="A159" s="154" t="s">
        <v>1279</v>
      </c>
      <c r="B159" s="100">
        <v>2</v>
      </c>
      <c r="C159" s="89"/>
      <c r="D159" s="97"/>
      <c r="E159" s="97"/>
      <c r="F159" s="569"/>
    </row>
    <row r="160" spans="1:6" ht="14.4">
      <c r="A160" s="154" t="s">
        <v>1280</v>
      </c>
      <c r="B160" s="100">
        <v>3</v>
      </c>
      <c r="C160" s="89"/>
      <c r="D160" s="97"/>
      <c r="E160" s="97"/>
      <c r="F160" s="569"/>
    </row>
    <row r="161" spans="1:11" ht="15" thickBot="1">
      <c r="A161" s="224"/>
      <c r="B161" s="225" t="s">
        <v>20</v>
      </c>
      <c r="C161" s="225"/>
      <c r="D161" s="226">
        <f>SUM(D157:D160)</f>
        <v>0</v>
      </c>
      <c r="E161" s="226">
        <f>SUM(E157:E160)</f>
        <v>0</v>
      </c>
      <c r="F161" s="569"/>
      <c r="G161" s="86"/>
      <c r="H161" s="110"/>
      <c r="I161" s="110"/>
      <c r="J161" s="148"/>
      <c r="K161" s="148"/>
    </row>
    <row r="162" spans="1:11" ht="15" thickTop="1">
      <c r="A162" s="154" t="s">
        <v>651</v>
      </c>
      <c r="B162" s="87"/>
      <c r="C162" s="87"/>
      <c r="D162" s="195"/>
      <c r="E162" s="195"/>
      <c r="F162" s="569"/>
      <c r="G162" s="146"/>
      <c r="H162" s="86"/>
      <c r="I162" s="86"/>
      <c r="J162" s="148"/>
      <c r="K162" s="148"/>
    </row>
    <row r="163" spans="1:11" ht="15.65">
      <c r="A163" s="154" t="s">
        <v>1281</v>
      </c>
      <c r="B163" s="154" t="s">
        <v>579</v>
      </c>
      <c r="C163" s="190"/>
      <c r="D163" s="41"/>
      <c r="E163" s="41"/>
      <c r="F163" s="569"/>
    </row>
    <row r="164" spans="1:11" ht="14.4">
      <c r="A164" s="154" t="s">
        <v>1282</v>
      </c>
      <c r="B164" s="92" t="s">
        <v>731</v>
      </c>
      <c r="C164" s="87"/>
      <c r="D164" s="87">
        <f>'R &amp; P sub Schedule.'!D249</f>
        <v>0</v>
      </c>
      <c r="E164" s="87">
        <f>'R &amp; P sub Schedule.'!E249</f>
        <v>0</v>
      </c>
      <c r="F164" s="569"/>
    </row>
    <row r="165" spans="1:11" ht="15.65">
      <c r="A165" s="154" t="s">
        <v>1283</v>
      </c>
      <c r="B165" s="92" t="s">
        <v>732</v>
      </c>
      <c r="C165" s="96"/>
      <c r="D165" s="87">
        <f>'R &amp; P sub Schedule.'!D250</f>
        <v>0</v>
      </c>
      <c r="E165" s="87">
        <f>'R &amp; P sub Schedule.'!E250</f>
        <v>0</v>
      </c>
      <c r="F165" s="569"/>
    </row>
    <row r="166" spans="1:11" ht="15.65">
      <c r="A166" s="154" t="s">
        <v>1478</v>
      </c>
      <c r="B166" s="93" t="s">
        <v>733</v>
      </c>
      <c r="C166" s="96"/>
      <c r="D166" s="87">
        <f>'R &amp; P sub Schedule.'!D251</f>
        <v>0</v>
      </c>
      <c r="E166" s="87">
        <f>'R &amp; P sub Schedule.'!E251</f>
        <v>0</v>
      </c>
      <c r="F166" s="569"/>
    </row>
    <row r="167" spans="1:11" ht="15" thickBot="1">
      <c r="A167" s="224"/>
      <c r="B167" s="213" t="s">
        <v>20</v>
      </c>
      <c r="C167" s="213"/>
      <c r="D167" s="215">
        <f>SUM(D164:D166)</f>
        <v>0</v>
      </c>
      <c r="E167" s="215">
        <f>SUM(E164:E166)</f>
        <v>0</v>
      </c>
      <c r="F167" s="569"/>
    </row>
    <row r="168" spans="1:11" ht="15" thickTop="1">
      <c r="A168" s="157"/>
      <c r="B168" s="94"/>
      <c r="C168" s="87"/>
      <c r="D168" s="197"/>
      <c r="E168" s="197"/>
      <c r="F168" s="569"/>
    </row>
    <row r="169" spans="1:11" ht="14.4">
      <c r="A169" s="154" t="s">
        <v>652</v>
      </c>
      <c r="C169" s="287"/>
      <c r="D169" s="198"/>
      <c r="E169" s="198"/>
      <c r="F169" s="569"/>
    </row>
    <row r="170" spans="1:11" ht="15.65">
      <c r="A170" s="154" t="s">
        <v>1284</v>
      </c>
      <c r="B170" s="154" t="s">
        <v>526</v>
      </c>
      <c r="C170" s="190"/>
      <c r="D170" s="41"/>
      <c r="E170" s="41"/>
      <c r="F170" s="569">
        <v>4230</v>
      </c>
      <c r="G170" s="1"/>
      <c r="H170" s="110"/>
      <c r="I170" s="84"/>
      <c r="J170" s="148"/>
      <c r="K170" s="148"/>
    </row>
    <row r="171" spans="1:11" ht="15.65">
      <c r="A171" s="154" t="s">
        <v>1285</v>
      </c>
      <c r="B171" s="234" t="s">
        <v>1755</v>
      </c>
      <c r="C171" s="190"/>
      <c r="D171" s="87">
        <f>'R &amp; P sub Schedule.'!D255</f>
        <v>0</v>
      </c>
      <c r="E171" s="87">
        <f>'R &amp; P sub Schedule.'!E255</f>
        <v>0</v>
      </c>
      <c r="F171" s="569">
        <v>4231</v>
      </c>
      <c r="G171" s="1"/>
      <c r="H171" s="110"/>
      <c r="I171" s="84"/>
      <c r="J171" s="148"/>
      <c r="K171" s="148"/>
    </row>
    <row r="172" spans="1:11" ht="14.4">
      <c r="A172" s="154" t="s">
        <v>1286</v>
      </c>
      <c r="B172" s="97" t="s">
        <v>876</v>
      </c>
      <c r="C172" s="287"/>
      <c r="D172" s="87">
        <f>'R &amp; P sub Schedule.'!D256</f>
        <v>0</v>
      </c>
      <c r="E172" s="87">
        <f>'R &amp; P sub Schedule.'!E256</f>
        <v>0</v>
      </c>
      <c r="F172" s="569">
        <v>4232</v>
      </c>
    </row>
    <row r="173" spans="1:11" ht="14.4">
      <c r="A173" s="154" t="s">
        <v>1286</v>
      </c>
      <c r="B173" s="97" t="s">
        <v>956</v>
      </c>
      <c r="C173" s="287"/>
      <c r="D173" s="87">
        <f>'R &amp; P sub Schedule.'!D257</f>
        <v>0</v>
      </c>
      <c r="E173" s="87">
        <f>'R &amp; P sub Schedule.'!E257</f>
        <v>0</v>
      </c>
      <c r="F173" s="569">
        <v>4233</v>
      </c>
    </row>
    <row r="174" spans="1:11" ht="14.4">
      <c r="A174" s="154" t="s">
        <v>1287</v>
      </c>
      <c r="B174" s="97" t="s">
        <v>878</v>
      </c>
      <c r="C174" s="287"/>
      <c r="D174" s="87">
        <f>'R &amp; P sub Schedule.'!D258</f>
        <v>0</v>
      </c>
      <c r="E174" s="87">
        <f>'R &amp; P sub Schedule.'!E258</f>
        <v>0</v>
      </c>
      <c r="F174" s="569">
        <v>4234</v>
      </c>
    </row>
    <row r="175" spans="1:11" ht="14.4">
      <c r="A175" s="154" t="s">
        <v>1288</v>
      </c>
      <c r="B175" s="97" t="s">
        <v>879</v>
      </c>
      <c r="C175" s="287"/>
      <c r="D175" s="87">
        <f>'R &amp; P sub Schedule.'!D259</f>
        <v>0</v>
      </c>
      <c r="E175" s="87">
        <f>'R &amp; P sub Schedule.'!E259</f>
        <v>0</v>
      </c>
      <c r="F175" s="569">
        <v>4235</v>
      </c>
    </row>
    <row r="176" spans="1:11" ht="14.4">
      <c r="A176" s="154" t="s">
        <v>1289</v>
      </c>
      <c r="B176" s="97" t="s">
        <v>880</v>
      </c>
      <c r="C176" s="287"/>
      <c r="D176" s="87">
        <f>'R &amp; P sub Schedule.'!D260</f>
        <v>0</v>
      </c>
      <c r="E176" s="87">
        <f>'R &amp; P sub Schedule.'!E260</f>
        <v>0</v>
      </c>
      <c r="F176" s="569">
        <v>4236</v>
      </c>
    </row>
    <row r="177" spans="1:11" ht="15.65">
      <c r="A177" s="156"/>
      <c r="B177" s="90"/>
      <c r="C177" s="287"/>
      <c r="D177" s="87"/>
      <c r="E177" s="87"/>
      <c r="F177" s="569"/>
    </row>
    <row r="178" spans="1:11" ht="15" thickBot="1">
      <c r="A178" s="224"/>
      <c r="B178" s="213" t="s">
        <v>20</v>
      </c>
      <c r="C178" s="213"/>
      <c r="D178" s="215">
        <f>SUM(D171:D177)</f>
        <v>0</v>
      </c>
      <c r="E178" s="215">
        <f>SUM(E171:E177)</f>
        <v>0</v>
      </c>
      <c r="F178" s="569"/>
    </row>
    <row r="179" spans="1:11" ht="15" thickTop="1">
      <c r="A179" s="154" t="s">
        <v>653</v>
      </c>
      <c r="B179" s="87"/>
      <c r="C179" s="8"/>
      <c r="D179" s="87"/>
      <c r="E179" s="87"/>
      <c r="F179" s="569"/>
    </row>
    <row r="180" spans="1:11" ht="15.65">
      <c r="A180" s="157" t="s">
        <v>1290</v>
      </c>
      <c r="B180" s="157" t="s">
        <v>580</v>
      </c>
      <c r="C180" s="190"/>
      <c r="D180" s="41"/>
      <c r="E180" s="41"/>
      <c r="F180" s="569">
        <v>4500</v>
      </c>
    </row>
    <row r="181" spans="1:11" ht="15.65">
      <c r="A181" s="157" t="s">
        <v>1291</v>
      </c>
      <c r="B181" s="96" t="s">
        <v>11</v>
      </c>
      <c r="C181" s="96"/>
      <c r="D181" s="87">
        <f>'R &amp; P sub Schedule.'!D264</f>
        <v>0</v>
      </c>
      <c r="E181" s="87">
        <f>'R &amp; P sub Schedule.'!E264</f>
        <v>0</v>
      </c>
      <c r="F181" s="569">
        <v>4503</v>
      </c>
    </row>
    <row r="182" spans="1:11" ht="15.65">
      <c r="A182" s="157" t="s">
        <v>1292</v>
      </c>
      <c r="B182" s="96" t="s">
        <v>61</v>
      </c>
      <c r="C182" s="96"/>
      <c r="D182" s="87">
        <f>'R &amp; P sub Schedule.'!D265</f>
        <v>0</v>
      </c>
      <c r="E182" s="87">
        <f>'R &amp; P sub Schedule.'!E265</f>
        <v>0</v>
      </c>
      <c r="F182" s="569">
        <v>4501</v>
      </c>
    </row>
    <row r="183" spans="1:11" ht="15.65">
      <c r="A183" s="157" t="s">
        <v>1293</v>
      </c>
      <c r="B183" s="96" t="s">
        <v>1765</v>
      </c>
      <c r="C183" s="96"/>
      <c r="D183" s="87">
        <f>'R &amp; P sub Schedule.'!D266</f>
        <v>0</v>
      </c>
      <c r="E183" s="87">
        <f>'R &amp; P sub Schedule.'!E266</f>
        <v>0</v>
      </c>
      <c r="F183" s="569">
        <v>4502</v>
      </c>
    </row>
    <row r="184" spans="1:11" ht="15.65">
      <c r="A184" s="157" t="s">
        <v>1764</v>
      </c>
      <c r="B184" s="442" t="s">
        <v>971</v>
      </c>
      <c r="C184" s="96"/>
      <c r="D184" s="87"/>
      <c r="E184" s="87"/>
      <c r="F184" s="569">
        <v>5400</v>
      </c>
    </row>
    <row r="185" spans="1:11" ht="15.65">
      <c r="A185" s="155"/>
      <c r="B185" s="96"/>
      <c r="C185" s="96"/>
      <c r="D185" s="87"/>
      <c r="E185" s="87"/>
      <c r="F185" s="569"/>
    </row>
    <row r="186" spans="1:11" ht="15" thickBot="1">
      <c r="A186" s="223"/>
      <c r="B186" s="213" t="s">
        <v>20</v>
      </c>
      <c r="C186" s="214"/>
      <c r="D186" s="215">
        <f t="shared" ref="D186:E186" si="2">SUM(D181:D185)</f>
        <v>0</v>
      </c>
      <c r="E186" s="215">
        <f t="shared" si="2"/>
        <v>0</v>
      </c>
      <c r="F186" s="569"/>
    </row>
    <row r="187" spans="1:11" ht="15" thickTop="1">
      <c r="A187" s="154" t="s">
        <v>654</v>
      </c>
      <c r="B187" s="87"/>
      <c r="C187" s="87"/>
      <c r="D187" s="195"/>
      <c r="E187" s="195"/>
      <c r="F187" s="569"/>
    </row>
    <row r="188" spans="1:11" ht="15.65">
      <c r="A188" s="452" t="s">
        <v>1294</v>
      </c>
      <c r="B188" s="154" t="s">
        <v>581</v>
      </c>
      <c r="C188" s="190"/>
      <c r="D188" s="41"/>
      <c r="E188" s="41"/>
      <c r="F188" s="569"/>
    </row>
    <row r="189" spans="1:11" ht="15.65">
      <c r="A189" s="452" t="s">
        <v>1295</v>
      </c>
      <c r="B189" s="99" t="s">
        <v>769</v>
      </c>
      <c r="C189" s="190" t="s">
        <v>761</v>
      </c>
      <c r="D189" s="41"/>
      <c r="E189" s="41"/>
      <c r="F189" s="569">
        <v>4550</v>
      </c>
    </row>
    <row r="190" spans="1:11" ht="15.65">
      <c r="A190" s="452" t="s">
        <v>1296</v>
      </c>
      <c r="B190" s="87" t="s">
        <v>912</v>
      </c>
      <c r="C190" s="190"/>
      <c r="D190" s="87">
        <f>'R &amp; P sub Schedule.'!D271</f>
        <v>0</v>
      </c>
      <c r="E190" s="87">
        <f>'R &amp; P sub Schedule.'!E271</f>
        <v>0</v>
      </c>
      <c r="F190" s="569">
        <v>4551</v>
      </c>
      <c r="G190" s="146"/>
      <c r="H190" s="86"/>
      <c r="I190" s="84"/>
      <c r="J190" s="150"/>
      <c r="K190" s="150"/>
    </row>
    <row r="191" spans="1:11" ht="15.65">
      <c r="A191" s="452" t="s">
        <v>1297</v>
      </c>
      <c r="B191" s="87" t="s">
        <v>964</v>
      </c>
      <c r="C191" s="190"/>
      <c r="D191" s="87"/>
      <c r="E191" s="87"/>
      <c r="F191" s="569">
        <v>4552</v>
      </c>
      <c r="G191" s="146"/>
      <c r="H191" s="86"/>
      <c r="I191" s="84"/>
      <c r="J191" s="150"/>
      <c r="K191" s="150"/>
    </row>
    <row r="192" spans="1:11" ht="15.65">
      <c r="A192" s="452" t="s">
        <v>1298</v>
      </c>
      <c r="B192" s="87" t="s">
        <v>914</v>
      </c>
      <c r="C192" s="190"/>
      <c r="D192" s="87">
        <f>'R &amp; P sub Schedule.'!D273</f>
        <v>0</v>
      </c>
      <c r="E192" s="87">
        <f>'R &amp; P sub Schedule.'!E273</f>
        <v>0</v>
      </c>
      <c r="F192" s="569">
        <v>4553</v>
      </c>
      <c r="G192" s="146"/>
      <c r="H192" s="86"/>
      <c r="I192" s="84"/>
      <c r="J192" s="150"/>
      <c r="K192" s="150"/>
    </row>
    <row r="193" spans="1:11" ht="15.65">
      <c r="A193" s="452" t="s">
        <v>1299</v>
      </c>
      <c r="B193" s="87" t="s">
        <v>915</v>
      </c>
      <c r="C193" s="190"/>
      <c r="D193" s="87">
        <f>'R &amp; P sub Schedule.'!D274</f>
        <v>0</v>
      </c>
      <c r="E193" s="87">
        <f>'R &amp; P sub Schedule.'!E274</f>
        <v>0</v>
      </c>
      <c r="F193" s="569">
        <v>4554</v>
      </c>
      <c r="G193" s="146"/>
      <c r="H193" s="86"/>
      <c r="I193" s="84"/>
      <c r="J193" s="150"/>
      <c r="K193" s="150"/>
    </row>
    <row r="194" spans="1:11" ht="15.65">
      <c r="A194" s="452" t="s">
        <v>1300</v>
      </c>
      <c r="B194" s="87" t="s">
        <v>916</v>
      </c>
      <c r="C194" s="190"/>
      <c r="D194" s="87">
        <f>'R &amp; P sub Schedule.'!D275</f>
        <v>0</v>
      </c>
      <c r="E194" s="87">
        <f>'R &amp; P sub Schedule.'!E275</f>
        <v>0</v>
      </c>
      <c r="F194" s="569">
        <v>4555</v>
      </c>
      <c r="G194" s="146"/>
      <c r="H194" s="86"/>
      <c r="I194" s="84"/>
      <c r="J194" s="150"/>
      <c r="K194" s="150"/>
    </row>
    <row r="195" spans="1:11" ht="15.65">
      <c r="A195" s="452" t="s">
        <v>1301</v>
      </c>
      <c r="B195" s="87" t="s">
        <v>917</v>
      </c>
      <c r="C195" s="190"/>
      <c r="D195" s="87">
        <f>'R &amp; P sub Schedule.'!D276</f>
        <v>0</v>
      </c>
      <c r="E195" s="87">
        <f>'R &amp; P sub Schedule.'!E276</f>
        <v>0</v>
      </c>
      <c r="F195" s="569">
        <v>4556</v>
      </c>
      <c r="G195" s="146"/>
      <c r="H195" s="86"/>
      <c r="I195" s="84"/>
      <c r="J195" s="150"/>
      <c r="K195" s="150"/>
    </row>
    <row r="196" spans="1:11" ht="15.65">
      <c r="A196" s="452" t="s">
        <v>1302</v>
      </c>
      <c r="B196" s="87" t="s">
        <v>918</v>
      </c>
      <c r="C196" s="190"/>
      <c r="D196" s="87">
        <f>'R &amp; P sub Schedule.'!D277</f>
        <v>0</v>
      </c>
      <c r="E196" s="87">
        <f>'R &amp; P sub Schedule.'!E277</f>
        <v>0</v>
      </c>
      <c r="F196" s="569">
        <v>4557</v>
      </c>
      <c r="G196" s="146"/>
      <c r="H196" s="86"/>
      <c r="I196" s="84"/>
      <c r="J196" s="150"/>
      <c r="K196" s="150"/>
    </row>
    <row r="197" spans="1:11" ht="15.65">
      <c r="A197" s="452" t="s">
        <v>1303</v>
      </c>
      <c r="B197" s="87" t="s">
        <v>919</v>
      </c>
      <c r="C197" s="190"/>
      <c r="D197" s="87">
        <f>'R &amp; P sub Schedule.'!D278</f>
        <v>0</v>
      </c>
      <c r="E197" s="87">
        <f>'R &amp; P sub Schedule.'!E278</f>
        <v>0</v>
      </c>
      <c r="F197" s="569">
        <v>4558</v>
      </c>
      <c r="G197" s="146"/>
      <c r="H197" s="86"/>
      <c r="I197" s="84"/>
      <c r="J197" s="150"/>
      <c r="K197" s="150"/>
    </row>
    <row r="198" spans="1:11" ht="15.65">
      <c r="A198" s="452" t="s">
        <v>1304</v>
      </c>
      <c r="B198" s="87" t="s">
        <v>920</v>
      </c>
      <c r="C198" s="190"/>
      <c r="D198" s="87">
        <f>'R &amp; P sub Schedule.'!D279</f>
        <v>0</v>
      </c>
      <c r="E198" s="87">
        <f>'R &amp; P sub Schedule.'!E279</f>
        <v>0</v>
      </c>
      <c r="F198" s="569">
        <v>4559</v>
      </c>
      <c r="G198" s="146"/>
      <c r="H198" s="86"/>
      <c r="I198" s="84"/>
      <c r="J198" s="150"/>
      <c r="K198" s="150"/>
    </row>
    <row r="199" spans="1:11" ht="15.65">
      <c r="A199" s="452" t="s">
        <v>1305</v>
      </c>
      <c r="B199" s="87" t="s">
        <v>872</v>
      </c>
      <c r="C199" s="190"/>
      <c r="D199" s="87">
        <f>'R &amp; P sub Schedule.'!D280</f>
        <v>0</v>
      </c>
      <c r="E199" s="87">
        <f>'R &amp; P sub Schedule.'!E280</f>
        <v>0</v>
      </c>
      <c r="F199" s="569">
        <v>4209</v>
      </c>
      <c r="G199" s="146"/>
      <c r="H199" s="86"/>
      <c r="I199" s="84"/>
      <c r="J199" s="150"/>
      <c r="K199" s="150"/>
    </row>
    <row r="200" spans="1:11" ht="15.65">
      <c r="A200" s="452" t="s">
        <v>1306</v>
      </c>
      <c r="B200" s="87" t="s">
        <v>707</v>
      </c>
      <c r="C200" s="190"/>
      <c r="D200" s="87">
        <f>'R &amp; P sub Schedule.'!D281</f>
        <v>0</v>
      </c>
      <c r="E200" s="87">
        <f>'R &amp; P sub Schedule.'!E281</f>
        <v>0</v>
      </c>
      <c r="F200" s="569">
        <v>4560</v>
      </c>
      <c r="G200" s="146"/>
      <c r="H200" s="86"/>
      <c r="I200" s="84"/>
      <c r="J200" s="150"/>
      <c r="K200" s="150"/>
    </row>
    <row r="201" spans="1:11" ht="15.65">
      <c r="A201" s="452" t="s">
        <v>1307</v>
      </c>
      <c r="B201" s="285" t="s">
        <v>987</v>
      </c>
      <c r="C201" s="190"/>
      <c r="D201" s="87"/>
      <c r="E201" s="87"/>
      <c r="F201" s="569">
        <v>4561</v>
      </c>
      <c r="G201" s="146"/>
      <c r="H201" s="86"/>
      <c r="I201" s="84"/>
      <c r="J201" s="150"/>
      <c r="K201" s="150"/>
    </row>
    <row r="202" spans="1:11" ht="16.25" thickBot="1">
      <c r="A202" s="156"/>
      <c r="B202" s="101" t="s">
        <v>74</v>
      </c>
      <c r="C202" s="190"/>
      <c r="D202" s="264">
        <f>SUM(D190:D201)</f>
        <v>0</v>
      </c>
      <c r="E202" s="264">
        <f>SUM(E190:E201)</f>
        <v>0</v>
      </c>
      <c r="F202" s="569"/>
      <c r="G202" s="146"/>
      <c r="H202" s="86"/>
      <c r="I202" s="84"/>
      <c r="J202" s="150"/>
      <c r="K202" s="150"/>
    </row>
    <row r="203" spans="1:11" ht="16.25" thickTop="1">
      <c r="A203" s="156"/>
      <c r="B203" s="287"/>
      <c r="C203" s="190"/>
      <c r="D203" s="200"/>
      <c r="E203" s="200"/>
      <c r="F203" s="569"/>
      <c r="G203" s="146"/>
      <c r="H203" s="86"/>
      <c r="I203" s="84"/>
      <c r="J203" s="150"/>
      <c r="K203" s="150"/>
    </row>
    <row r="204" spans="1:11" ht="15.65">
      <c r="A204" s="452" t="s">
        <v>1308</v>
      </c>
      <c r="B204" s="99" t="s">
        <v>747</v>
      </c>
      <c r="C204" s="190" t="s">
        <v>762</v>
      </c>
      <c r="D204" s="41"/>
      <c r="E204" s="41"/>
      <c r="F204" s="569">
        <v>4270</v>
      </c>
      <c r="G204" s="146"/>
      <c r="H204" s="86"/>
      <c r="I204" s="84"/>
      <c r="J204" s="150"/>
      <c r="K204" s="150"/>
    </row>
    <row r="205" spans="1:11" ht="15.65">
      <c r="A205" s="452" t="s">
        <v>1309</v>
      </c>
      <c r="B205" s="87" t="s">
        <v>891</v>
      </c>
      <c r="C205" s="190"/>
      <c r="D205" s="87">
        <f>'R &amp; P sub Schedule.'!D284</f>
        <v>0</v>
      </c>
      <c r="E205" s="87">
        <f>'R &amp; P sub Schedule.'!E284</f>
        <v>0</v>
      </c>
      <c r="F205" s="569">
        <v>4271</v>
      </c>
      <c r="G205" s="146"/>
      <c r="H205" s="86"/>
      <c r="I205" s="84"/>
      <c r="J205" s="150"/>
      <c r="K205" s="150"/>
    </row>
    <row r="206" spans="1:11" ht="15.65">
      <c r="A206" s="452" t="s">
        <v>1310</v>
      </c>
      <c r="B206" s="87" t="s">
        <v>892</v>
      </c>
      <c r="C206" s="190"/>
      <c r="D206" s="87">
        <f>'R &amp; P sub Schedule.'!D285</f>
        <v>0</v>
      </c>
      <c r="E206" s="87">
        <f>'R &amp; P sub Schedule.'!E285</f>
        <v>0</v>
      </c>
      <c r="F206" s="569">
        <v>4272</v>
      </c>
      <c r="G206" s="146"/>
      <c r="H206" s="86"/>
      <c r="I206" s="84"/>
      <c r="J206" s="150"/>
      <c r="K206" s="150"/>
    </row>
    <row r="207" spans="1:11" ht="15.65">
      <c r="A207" s="452" t="s">
        <v>1311</v>
      </c>
      <c r="B207" s="87" t="s">
        <v>893</v>
      </c>
      <c r="C207" s="190"/>
      <c r="D207" s="87">
        <f>'R &amp; P sub Schedule.'!D286</f>
        <v>0</v>
      </c>
      <c r="E207" s="87">
        <f>'R &amp; P sub Schedule.'!E286</f>
        <v>0</v>
      </c>
      <c r="F207" s="569">
        <v>4273</v>
      </c>
      <c r="G207" s="146"/>
      <c r="H207" s="86"/>
      <c r="I207" s="84"/>
      <c r="J207" s="150"/>
      <c r="K207" s="150"/>
    </row>
    <row r="208" spans="1:11" ht="15.65">
      <c r="A208" s="452" t="s">
        <v>1312</v>
      </c>
      <c r="B208" s="87" t="s">
        <v>894</v>
      </c>
      <c r="C208" s="190"/>
      <c r="D208" s="87">
        <f>'R &amp; P sub Schedule.'!D287</f>
        <v>0</v>
      </c>
      <c r="E208" s="87">
        <f>'R &amp; P sub Schedule.'!E287</f>
        <v>0</v>
      </c>
      <c r="F208" s="569">
        <v>4274</v>
      </c>
      <c r="G208" s="146"/>
      <c r="H208" s="86"/>
      <c r="I208" s="84"/>
      <c r="J208" s="150"/>
      <c r="K208" s="150"/>
    </row>
    <row r="209" spans="1:11" ht="15.65">
      <c r="A209" s="452" t="s">
        <v>1313</v>
      </c>
      <c r="B209" s="87" t="s">
        <v>28</v>
      </c>
      <c r="C209" s="190"/>
      <c r="D209" s="87">
        <f>'R &amp; P sub Schedule.'!D288</f>
        <v>0</v>
      </c>
      <c r="E209" s="87">
        <f>'R &amp; P sub Schedule.'!E288</f>
        <v>0</v>
      </c>
      <c r="F209" s="569">
        <v>4275</v>
      </c>
      <c r="G209" s="146"/>
      <c r="H209" s="86"/>
      <c r="I209" s="84"/>
      <c r="J209" s="150"/>
      <c r="K209" s="150"/>
    </row>
    <row r="210" spans="1:11" ht="16.25" thickBot="1">
      <c r="A210" s="156"/>
      <c r="B210" s="101" t="s">
        <v>74</v>
      </c>
      <c r="C210" s="190"/>
      <c r="D210" s="264">
        <f>SUM(D205:D209)</f>
        <v>0</v>
      </c>
      <c r="E210" s="264">
        <f>SUM(E205:E209)</f>
        <v>0</v>
      </c>
      <c r="F210" s="569"/>
      <c r="G210" s="146"/>
      <c r="H210" s="86"/>
      <c r="I210" s="84"/>
      <c r="J210" s="150"/>
      <c r="K210" s="150"/>
    </row>
    <row r="211" spans="1:11" ht="16.25" thickTop="1">
      <c r="A211" s="156"/>
      <c r="B211" s="287"/>
      <c r="C211" s="190"/>
      <c r="D211" s="200"/>
      <c r="E211" s="200"/>
      <c r="F211" s="569"/>
      <c r="G211" s="146"/>
      <c r="H211" s="86"/>
      <c r="I211" s="84"/>
      <c r="J211" s="150"/>
      <c r="K211" s="150"/>
    </row>
    <row r="212" spans="1:11" ht="15.65">
      <c r="A212" s="452" t="s">
        <v>1578</v>
      </c>
      <c r="B212" s="99" t="s">
        <v>770</v>
      </c>
      <c r="C212" s="190" t="s">
        <v>763</v>
      </c>
      <c r="D212" s="41"/>
      <c r="E212" s="41"/>
      <c r="F212" s="569">
        <v>4280</v>
      </c>
      <c r="G212" s="146"/>
      <c r="H212" s="86"/>
      <c r="I212" s="84"/>
      <c r="J212" s="150"/>
      <c r="K212" s="150"/>
    </row>
    <row r="213" spans="1:11" ht="15.65">
      <c r="A213" s="452" t="s">
        <v>1579</v>
      </c>
      <c r="B213" s="93" t="s">
        <v>992</v>
      </c>
      <c r="C213" s="190"/>
      <c r="D213" s="41"/>
      <c r="E213" s="41"/>
      <c r="F213" s="569"/>
      <c r="G213" s="146"/>
      <c r="H213" s="86"/>
      <c r="I213" s="84"/>
      <c r="J213" s="150"/>
      <c r="K213" s="150"/>
    </row>
    <row r="214" spans="1:11" ht="15.65">
      <c r="A214" s="452" t="s">
        <v>1580</v>
      </c>
      <c r="B214" s="92" t="s">
        <v>993</v>
      </c>
      <c r="C214" s="190"/>
      <c r="D214" s="87">
        <f>'R &amp; P sub Schedule.'!D292</f>
        <v>0</v>
      </c>
      <c r="E214" s="87">
        <f>'R &amp; P sub Schedule.'!E292</f>
        <v>0</v>
      </c>
      <c r="F214" s="569"/>
      <c r="G214" s="146"/>
      <c r="H214" s="86"/>
      <c r="I214" s="84"/>
      <c r="J214" s="150"/>
      <c r="K214" s="150"/>
    </row>
    <row r="215" spans="1:11" ht="15.65">
      <c r="A215" s="452" t="s">
        <v>1581</v>
      </c>
      <c r="B215" s="92" t="s">
        <v>994</v>
      </c>
      <c r="C215" s="190"/>
      <c r="D215" s="87">
        <f>'R &amp; P sub Schedule.'!D293</f>
        <v>0</v>
      </c>
      <c r="E215" s="87">
        <f>'R &amp; P sub Schedule.'!E293</f>
        <v>0</v>
      </c>
      <c r="F215" s="569"/>
      <c r="G215" s="146"/>
      <c r="H215" s="86"/>
      <c r="I215" s="84"/>
      <c r="J215" s="150"/>
      <c r="K215" s="150"/>
    </row>
    <row r="216" spans="1:11" ht="15.65">
      <c r="A216" s="452" t="s">
        <v>1582</v>
      </c>
      <c r="B216" s="92" t="s">
        <v>995</v>
      </c>
      <c r="C216" s="190"/>
      <c r="D216" s="87">
        <f>'R &amp; P sub Schedule.'!D294</f>
        <v>0</v>
      </c>
      <c r="E216" s="87">
        <f>'R &amp; P sub Schedule.'!E294</f>
        <v>0</v>
      </c>
      <c r="F216" s="569"/>
      <c r="G216" s="146"/>
      <c r="H216" s="86"/>
      <c r="I216" s="84"/>
      <c r="J216" s="150"/>
      <c r="K216" s="150"/>
    </row>
    <row r="217" spans="1:11" ht="15.65">
      <c r="A217" s="452" t="s">
        <v>1822</v>
      </c>
      <c r="B217" s="92" t="s">
        <v>996</v>
      </c>
      <c r="C217" s="190"/>
      <c r="D217" s="87">
        <f>'R &amp; P sub Schedule.'!D295</f>
        <v>0</v>
      </c>
      <c r="E217" s="87">
        <f>'R &amp; P sub Schedule.'!E295</f>
        <v>0</v>
      </c>
      <c r="F217" s="569"/>
      <c r="G217" s="146"/>
      <c r="H217" s="86"/>
      <c r="I217" s="84"/>
      <c r="J217" s="150"/>
      <c r="K217" s="150"/>
    </row>
    <row r="218" spans="1:11" ht="15.65">
      <c r="A218" s="452" t="s">
        <v>1823</v>
      </c>
      <c r="B218" s="91"/>
      <c r="C218" s="190"/>
      <c r="D218" s="87">
        <f>'R &amp; P sub Schedule.'!D296</f>
        <v>0</v>
      </c>
      <c r="E218" s="87">
        <f>'R &amp; P sub Schedule.'!E296</f>
        <v>0</v>
      </c>
      <c r="F218" s="569"/>
      <c r="G218" s="146"/>
      <c r="H218" s="86"/>
      <c r="I218" s="84"/>
      <c r="J218" s="150"/>
      <c r="K218" s="150"/>
    </row>
    <row r="219" spans="1:11" ht="15.65">
      <c r="A219" s="452" t="s">
        <v>1824</v>
      </c>
      <c r="B219" s="91" t="s">
        <v>1193</v>
      </c>
      <c r="C219" s="190"/>
      <c r="D219" s="87">
        <f>'R &amp; P sub Schedule.'!D297</f>
        <v>0</v>
      </c>
      <c r="E219" s="87">
        <f>'R &amp; P sub Schedule.'!E297</f>
        <v>0</v>
      </c>
      <c r="F219" s="569">
        <v>4281</v>
      </c>
      <c r="G219" s="146"/>
      <c r="H219" s="86"/>
      <c r="I219" s="84"/>
      <c r="J219" s="150"/>
      <c r="K219" s="150"/>
    </row>
    <row r="220" spans="1:11" ht="15.65">
      <c r="A220" s="452" t="s">
        <v>1825</v>
      </c>
      <c r="B220" s="91" t="s">
        <v>60</v>
      </c>
      <c r="C220" s="190"/>
      <c r="D220" s="87">
        <f>'R &amp; P sub Schedule.'!D298</f>
        <v>0</v>
      </c>
      <c r="E220" s="87">
        <f>'R &amp; P sub Schedule.'!E298</f>
        <v>0</v>
      </c>
      <c r="F220" s="569">
        <v>4285</v>
      </c>
      <c r="G220" s="146"/>
      <c r="H220" s="86"/>
      <c r="I220" s="84"/>
      <c r="J220" s="150"/>
      <c r="K220" s="150"/>
    </row>
    <row r="221" spans="1:11" ht="16.25" thickBot="1">
      <c r="A221" s="246"/>
      <c r="B221" s="101" t="s">
        <v>74</v>
      </c>
      <c r="C221" s="190"/>
      <c r="D221" s="264">
        <f>SUM(D213:D220)</f>
        <v>0</v>
      </c>
      <c r="E221" s="264">
        <f>SUM(E213:E220)</f>
        <v>0</v>
      </c>
      <c r="F221" s="569"/>
      <c r="G221" s="146"/>
      <c r="H221" s="86"/>
      <c r="I221" s="84"/>
      <c r="J221" s="150"/>
      <c r="K221" s="150"/>
    </row>
    <row r="222" spans="1:11" ht="18" thickTop="1">
      <c r="A222" s="246" t="s">
        <v>1583</v>
      </c>
      <c r="B222" s="284" t="s">
        <v>967</v>
      </c>
      <c r="C222" s="190"/>
      <c r="D222" s="41"/>
      <c r="E222" s="41"/>
      <c r="F222" s="569"/>
      <c r="G222" s="146"/>
      <c r="H222" s="86"/>
      <c r="I222" s="84"/>
      <c r="J222" s="150"/>
      <c r="K222" s="150"/>
    </row>
    <row r="223" spans="1:11" ht="15.65">
      <c r="A223" s="246" t="s">
        <v>1584</v>
      </c>
      <c r="B223" s="91" t="s">
        <v>947</v>
      </c>
      <c r="C223" s="190"/>
      <c r="D223" s="199">
        <f>G348</f>
        <v>0</v>
      </c>
      <c r="E223" s="206"/>
      <c r="F223" s="569">
        <v>4000</v>
      </c>
      <c r="G223" s="146"/>
      <c r="H223" s="86"/>
      <c r="I223" s="84"/>
      <c r="J223" s="150"/>
      <c r="K223" s="150"/>
    </row>
    <row r="224" spans="1:11" ht="17.399999999999999">
      <c r="A224" s="246" t="s">
        <v>1585</v>
      </c>
      <c r="B224" s="277" t="s">
        <v>948</v>
      </c>
      <c r="C224" s="190"/>
      <c r="D224" s="41"/>
      <c r="E224" s="41"/>
      <c r="F224" s="569">
        <v>4030</v>
      </c>
      <c r="G224" s="146"/>
      <c r="H224" s="86"/>
      <c r="I224" s="84"/>
      <c r="J224" s="150"/>
      <c r="K224" s="150"/>
    </row>
    <row r="225" spans="1:11" ht="15.65">
      <c r="A225" s="246" t="s">
        <v>1586</v>
      </c>
      <c r="B225" s="92" t="s">
        <v>1978</v>
      </c>
      <c r="C225" s="190"/>
      <c r="D225" s="206">
        <f>'R &amp; P sub Schedule.'!D496</f>
        <v>0</v>
      </c>
      <c r="E225" s="206">
        <f>'R &amp; P sub Schedule.'!E496</f>
        <v>0</v>
      </c>
      <c r="F225" s="569">
        <v>4031</v>
      </c>
      <c r="G225" s="146"/>
      <c r="H225" s="86"/>
      <c r="I225" s="84"/>
      <c r="J225" s="150"/>
      <c r="K225" s="150"/>
    </row>
    <row r="226" spans="1:11" ht="15.65">
      <c r="A226" s="246" t="s">
        <v>1587</v>
      </c>
      <c r="B226" s="278" t="s">
        <v>859</v>
      </c>
      <c r="C226" s="190"/>
      <c r="D226" s="206">
        <f>'R &amp; P sub Schedule.'!D497</f>
        <v>0</v>
      </c>
      <c r="E226" s="206">
        <f>'R &amp; P sub Schedule.'!E497</f>
        <v>0</v>
      </c>
      <c r="F226" s="569">
        <v>4032</v>
      </c>
      <c r="G226" s="146"/>
      <c r="H226" s="86"/>
      <c r="I226" s="84"/>
      <c r="J226" s="150"/>
      <c r="K226" s="150"/>
    </row>
    <row r="227" spans="1:11" ht="16.25" thickBot="1">
      <c r="A227" s="156"/>
      <c r="B227" s="101" t="s">
        <v>74</v>
      </c>
      <c r="C227" s="190"/>
      <c r="D227" s="264">
        <f>SUM(D223:D226)</f>
        <v>0</v>
      </c>
      <c r="E227" s="264">
        <f>SUM(E223:E226)</f>
        <v>0</v>
      </c>
      <c r="F227" s="569"/>
      <c r="G227" s="146"/>
      <c r="H227" s="86"/>
      <c r="I227" s="84"/>
      <c r="J227" s="150"/>
      <c r="K227" s="150"/>
    </row>
    <row r="228" spans="1:11" ht="18" thickTop="1">
      <c r="A228" s="246" t="s">
        <v>1588</v>
      </c>
      <c r="B228" s="279" t="s">
        <v>861</v>
      </c>
      <c r="C228" s="190"/>
      <c r="D228" s="41"/>
      <c r="E228" s="41"/>
      <c r="F228" s="569">
        <v>4100</v>
      </c>
      <c r="G228" s="146"/>
      <c r="H228" s="86"/>
      <c r="I228" s="84"/>
      <c r="J228" s="150"/>
      <c r="K228" s="150"/>
    </row>
    <row r="229" spans="1:11" ht="15.65">
      <c r="A229" s="246" t="s">
        <v>1589</v>
      </c>
      <c r="B229" s="278" t="s">
        <v>862</v>
      </c>
      <c r="C229" s="190"/>
      <c r="D229" s="206">
        <f>'R &amp; P sub Schedule.'!D500</f>
        <v>0</v>
      </c>
      <c r="E229" s="206">
        <f>'R &amp; P sub Schedule.'!E500</f>
        <v>0</v>
      </c>
      <c r="F229" s="569">
        <v>4102</v>
      </c>
      <c r="G229" s="146"/>
      <c r="H229" s="86"/>
      <c r="I229" s="84"/>
      <c r="J229" s="150"/>
      <c r="K229" s="150"/>
    </row>
    <row r="230" spans="1:11" ht="15.65">
      <c r="A230" s="246" t="s">
        <v>1590</v>
      </c>
      <c r="B230" s="278" t="s">
        <v>863</v>
      </c>
      <c r="C230" s="190"/>
      <c r="D230" s="206">
        <f>'R &amp; P sub Schedule.'!D501</f>
        <v>0</v>
      </c>
      <c r="E230" s="206">
        <f>'R &amp; P sub Schedule.'!E501</f>
        <v>0</v>
      </c>
      <c r="F230" s="569">
        <v>4103</v>
      </c>
      <c r="G230" s="146"/>
      <c r="H230" s="86"/>
      <c r="I230" s="84"/>
      <c r="J230" s="150"/>
      <c r="K230" s="150"/>
    </row>
    <row r="231" spans="1:11" ht="16.25" thickBot="1">
      <c r="A231" s="156"/>
      <c r="B231" s="101" t="s">
        <v>74</v>
      </c>
      <c r="C231" s="190"/>
      <c r="D231" s="264">
        <f>SUM(D229:D230)</f>
        <v>0</v>
      </c>
      <c r="E231" s="264">
        <f>SUM(E229:E230)</f>
        <v>0</v>
      </c>
      <c r="F231" s="569"/>
      <c r="G231" s="146"/>
      <c r="H231" s="86"/>
      <c r="I231" s="84"/>
      <c r="J231" s="150"/>
      <c r="K231" s="150"/>
    </row>
    <row r="232" spans="1:11" ht="18" thickTop="1">
      <c r="A232" s="246" t="s">
        <v>1591</v>
      </c>
      <c r="B232" s="282" t="s">
        <v>965</v>
      </c>
      <c r="C232" s="190"/>
      <c r="D232" s="206"/>
      <c r="E232" s="206"/>
      <c r="F232" s="569">
        <v>4980</v>
      </c>
      <c r="G232" s="146"/>
      <c r="H232" s="86"/>
      <c r="I232" s="84"/>
      <c r="J232" s="150"/>
      <c r="K232" s="150"/>
    </row>
    <row r="233" spans="1:11" ht="17.399999999999999">
      <c r="A233" s="246" t="s">
        <v>1592</v>
      </c>
      <c r="B233" s="282" t="s">
        <v>966</v>
      </c>
      <c r="C233" s="190"/>
      <c r="D233" s="206"/>
      <c r="E233" s="206"/>
      <c r="F233" s="569">
        <v>4981</v>
      </c>
      <c r="G233" s="146"/>
      <c r="H233" s="86"/>
      <c r="I233" s="84"/>
      <c r="J233" s="150"/>
      <c r="K233" s="150"/>
    </row>
    <row r="234" spans="1:11" ht="16.25" thickBot="1">
      <c r="A234" s="156"/>
      <c r="B234" s="101"/>
      <c r="C234" s="190"/>
      <c r="D234" s="264"/>
      <c r="E234" s="264"/>
      <c r="F234" s="569"/>
      <c r="G234" s="146"/>
      <c r="H234" s="86"/>
      <c r="I234" s="84"/>
      <c r="J234" s="150"/>
      <c r="K234" s="150"/>
    </row>
    <row r="235" spans="1:11" ht="16.75" thickTop="1" thickBot="1">
      <c r="A235" s="224"/>
      <c r="B235" s="213" t="s">
        <v>20</v>
      </c>
      <c r="C235" s="213"/>
      <c r="D235" s="215">
        <f>D233+D232+D231+D227+D221+D210+D202</f>
        <v>0</v>
      </c>
      <c r="E235" s="215">
        <f>E233+E232+E231+E227+E221+E210+E202</f>
        <v>0</v>
      </c>
      <c r="F235" s="569"/>
      <c r="G235" s="146"/>
      <c r="H235" s="86"/>
      <c r="I235" s="84"/>
      <c r="J235" s="150"/>
      <c r="K235" s="150"/>
    </row>
    <row r="236" spans="1:11" ht="15" thickTop="1">
      <c r="A236" s="154" t="s">
        <v>655</v>
      </c>
      <c r="B236" s="204"/>
      <c r="C236" s="287"/>
      <c r="D236" s="195"/>
      <c r="E236" s="195"/>
      <c r="F236" s="569"/>
    </row>
    <row r="237" spans="1:11" ht="15.65">
      <c r="A237" s="249" t="s">
        <v>1314</v>
      </c>
      <c r="B237" s="158" t="s">
        <v>42</v>
      </c>
      <c r="C237" s="190"/>
      <c r="D237" s="41"/>
      <c r="E237" s="41"/>
      <c r="F237" s="569"/>
      <c r="J237" s="202"/>
      <c r="K237" s="202"/>
    </row>
    <row r="238" spans="1:11" ht="15.65">
      <c r="A238" s="249" t="s">
        <v>1315</v>
      </c>
      <c r="B238" s="95" t="s">
        <v>771</v>
      </c>
      <c r="C238" s="190" t="s">
        <v>764</v>
      </c>
      <c r="D238" s="41"/>
      <c r="E238" s="41"/>
      <c r="F238" s="569"/>
    </row>
    <row r="239" spans="1:11" ht="14.4">
      <c r="A239" s="249" t="s">
        <v>1316</v>
      </c>
      <c r="B239" s="91">
        <v>1</v>
      </c>
      <c r="C239" s="190"/>
      <c r="D239" s="87">
        <f>'R &amp; P sub Schedule.'!D304</f>
        <v>0</v>
      </c>
      <c r="E239" s="87">
        <f>'R &amp; P sub Schedule.'!E304</f>
        <v>0</v>
      </c>
      <c r="F239" s="569"/>
    </row>
    <row r="240" spans="1:11" ht="14.4">
      <c r="A240" s="249" t="s">
        <v>1317</v>
      </c>
      <c r="B240" s="91">
        <v>2</v>
      </c>
      <c r="C240" s="190"/>
      <c r="D240" s="87">
        <f>'R &amp; P sub Schedule.'!D305</f>
        <v>0</v>
      </c>
      <c r="E240" s="87">
        <f>'R &amp; P sub Schedule.'!E305</f>
        <v>0</v>
      </c>
      <c r="F240" s="569"/>
    </row>
    <row r="241" spans="1:6" ht="14.4">
      <c r="A241" s="249" t="s">
        <v>1318</v>
      </c>
      <c r="B241" s="91">
        <v>3</v>
      </c>
      <c r="C241" s="190"/>
      <c r="D241" s="87">
        <f>'R &amp; P sub Schedule.'!D306</f>
        <v>0</v>
      </c>
      <c r="E241" s="87">
        <f>'R &amp; P sub Schedule.'!E306</f>
        <v>0</v>
      </c>
      <c r="F241" s="569"/>
    </row>
    <row r="242" spans="1:6" ht="15" thickBot="1">
      <c r="A242" s="158"/>
      <c r="B242" s="101" t="s">
        <v>74</v>
      </c>
      <c r="C242" s="190"/>
      <c r="D242" s="264">
        <f>SUM(D238:D241)</f>
        <v>0</v>
      </c>
      <c r="E242" s="264">
        <f>SUM(E238:E241)</f>
        <v>0</v>
      </c>
      <c r="F242" s="569"/>
    </row>
    <row r="243" spans="1:6" ht="16" thickTop="1">
      <c r="A243" s="246" t="s">
        <v>1319</v>
      </c>
      <c r="B243" s="95" t="s">
        <v>383</v>
      </c>
      <c r="C243" s="190" t="s">
        <v>765</v>
      </c>
      <c r="D243" s="41"/>
      <c r="E243" s="41"/>
      <c r="F243" s="569">
        <v>4350</v>
      </c>
    </row>
    <row r="244" spans="1:6">
      <c r="A244" s="246" t="s">
        <v>1320</v>
      </c>
      <c r="B244" s="91">
        <v>1</v>
      </c>
      <c r="C244" s="190"/>
      <c r="D244" s="87">
        <f>'R &amp; P sub Schedule.'!D309</f>
        <v>0</v>
      </c>
      <c r="E244" s="87">
        <f>'R &amp; P sub Schedule.'!E309</f>
        <v>0</v>
      </c>
      <c r="F244" s="569"/>
    </row>
    <row r="245" spans="1:6">
      <c r="A245" s="246" t="s">
        <v>1321</v>
      </c>
      <c r="B245" s="91">
        <v>2</v>
      </c>
      <c r="C245" s="190"/>
      <c r="D245" s="87">
        <f>'R &amp; P sub Schedule.'!D310</f>
        <v>0</v>
      </c>
      <c r="E245" s="87">
        <f>'R &amp; P sub Schedule.'!E310</f>
        <v>0</v>
      </c>
      <c r="F245" s="569"/>
    </row>
    <row r="246" spans="1:6">
      <c r="A246" s="246" t="s">
        <v>1322</v>
      </c>
      <c r="B246" s="91">
        <v>3</v>
      </c>
      <c r="C246" s="190"/>
      <c r="D246" s="87">
        <f>'R &amp; P sub Schedule.'!D311</f>
        <v>0</v>
      </c>
      <c r="E246" s="87">
        <f>'R &amp; P sub Schedule.'!E311</f>
        <v>0</v>
      </c>
      <c r="F246" s="569"/>
    </row>
    <row r="247" spans="1:6" ht="14.5" thickBot="1">
      <c r="A247" s="156"/>
      <c r="B247" s="101" t="s">
        <v>74</v>
      </c>
      <c r="C247" s="190"/>
      <c r="D247" s="264">
        <f>SUM(D243:D246)</f>
        <v>0</v>
      </c>
      <c r="E247" s="264">
        <f>SUM(E243:E246)</f>
        <v>0</v>
      </c>
      <c r="F247" s="569"/>
    </row>
    <row r="248" spans="1:6" ht="16" thickTop="1">
      <c r="A248" s="246" t="s">
        <v>1593</v>
      </c>
      <c r="B248" s="95" t="s">
        <v>384</v>
      </c>
      <c r="C248" s="190" t="s">
        <v>766</v>
      </c>
      <c r="D248" s="41"/>
      <c r="E248" s="41"/>
      <c r="F248" s="569">
        <v>4400</v>
      </c>
    </row>
    <row r="249" spans="1:6" ht="15.5">
      <c r="A249" s="246" t="s">
        <v>1594</v>
      </c>
      <c r="B249" s="455">
        <v>1</v>
      </c>
      <c r="C249" s="190"/>
      <c r="D249" s="87">
        <f>'R &amp; P sub Schedule.'!D314</f>
        <v>0</v>
      </c>
      <c r="E249" s="87">
        <f>'R &amp; P sub Schedule.'!E314</f>
        <v>0</v>
      </c>
      <c r="F249" s="569"/>
    </row>
    <row r="250" spans="1:6" ht="15.5">
      <c r="A250" s="246" t="s">
        <v>1595</v>
      </c>
      <c r="B250" s="455">
        <v>2</v>
      </c>
      <c r="C250" s="190"/>
      <c r="D250" s="87">
        <f>'R &amp; P sub Schedule.'!D315</f>
        <v>0</v>
      </c>
      <c r="E250" s="87">
        <f>'R &amp; P sub Schedule.'!E315</f>
        <v>0</v>
      </c>
      <c r="F250" s="569"/>
    </row>
    <row r="251" spans="1:6" ht="15.5">
      <c r="A251" s="246" t="s">
        <v>1596</v>
      </c>
      <c r="B251" s="455">
        <v>3</v>
      </c>
      <c r="C251" s="190"/>
      <c r="D251" s="87">
        <f>'R &amp; P sub Schedule.'!D316</f>
        <v>0</v>
      </c>
      <c r="E251" s="87">
        <f>'R &amp; P sub Schedule.'!E316</f>
        <v>0</v>
      </c>
      <c r="F251" s="569"/>
    </row>
    <row r="252" spans="1:6" ht="14.5" thickBot="1">
      <c r="A252" s="156"/>
      <c r="B252" s="101" t="s">
        <v>74</v>
      </c>
      <c r="C252" s="190"/>
      <c r="D252" s="264">
        <f>SUM(D249:D251)</f>
        <v>0</v>
      </c>
      <c r="E252" s="264">
        <f>SUM(E249:E251)</f>
        <v>0</v>
      </c>
      <c r="F252" s="569"/>
    </row>
    <row r="253" spans="1:6" ht="16" thickTop="1">
      <c r="A253" s="246" t="s">
        <v>1597</v>
      </c>
      <c r="B253" s="95" t="s">
        <v>28</v>
      </c>
      <c r="C253" s="190" t="s">
        <v>767</v>
      </c>
      <c r="D253" s="41"/>
      <c r="E253" s="41"/>
      <c r="F253" s="569"/>
    </row>
    <row r="254" spans="1:6" ht="15.5">
      <c r="A254" s="246" t="s">
        <v>1598</v>
      </c>
      <c r="B254" s="456">
        <v>1</v>
      </c>
      <c r="C254" s="190"/>
      <c r="D254" s="87">
        <f>'R &amp; P sub Schedule.'!D319</f>
        <v>0</v>
      </c>
      <c r="E254" s="87">
        <f>'R &amp; P sub Schedule.'!E319</f>
        <v>0</v>
      </c>
      <c r="F254" s="569"/>
    </row>
    <row r="255" spans="1:6" ht="15.5">
      <c r="A255" s="246" t="s">
        <v>1599</v>
      </c>
      <c r="B255" s="456">
        <v>2</v>
      </c>
      <c r="C255" s="190"/>
      <c r="D255" s="87">
        <f>'R &amp; P sub Schedule.'!D320</f>
        <v>0</v>
      </c>
      <c r="E255" s="87">
        <f>'R &amp; P sub Schedule.'!E320</f>
        <v>0</v>
      </c>
      <c r="F255" s="569"/>
    </row>
    <row r="256" spans="1:6" ht="15.5">
      <c r="A256" s="246" t="s">
        <v>1600</v>
      </c>
      <c r="B256" s="456">
        <v>3</v>
      </c>
      <c r="C256" s="190"/>
      <c r="D256" s="87">
        <f>'R &amp; P sub Schedule.'!D321</f>
        <v>0</v>
      </c>
      <c r="E256" s="87">
        <f>'R &amp; P sub Schedule.'!E321</f>
        <v>0</v>
      </c>
      <c r="F256" s="569"/>
    </row>
    <row r="257" spans="1:6" ht="14.5" thickBot="1">
      <c r="A257" s="156"/>
      <c r="B257" s="101" t="s">
        <v>74</v>
      </c>
      <c r="C257" s="190"/>
      <c r="D257" s="264">
        <f>SUM(D254:D256)</f>
        <v>0</v>
      </c>
      <c r="E257" s="264">
        <f>SUM(E254:E256)</f>
        <v>0</v>
      </c>
      <c r="F257" s="569"/>
    </row>
    <row r="258" spans="1:6" ht="15" thickTop="1" thickBot="1">
      <c r="A258" s="236"/>
      <c r="B258" s="232" t="s">
        <v>20</v>
      </c>
      <c r="C258" s="232"/>
      <c r="D258" s="215">
        <f>D252+D247+D242+D257</f>
        <v>0</v>
      </c>
      <c r="E258" s="215">
        <f>E252+E247+E242+E257</f>
        <v>0</v>
      </c>
      <c r="F258" s="569"/>
    </row>
    <row r="259" spans="1:6" ht="14.5" thickTop="1">
      <c r="A259" s="154" t="s">
        <v>656</v>
      </c>
      <c r="B259" s="205"/>
      <c r="C259" s="190"/>
      <c r="D259" s="197"/>
      <c r="E259" s="195"/>
      <c r="F259" s="569"/>
    </row>
    <row r="260" spans="1:6">
      <c r="A260" s="154" t="s">
        <v>582</v>
      </c>
      <c r="B260" s="154"/>
      <c r="C260" s="190" t="s">
        <v>768</v>
      </c>
      <c r="D260" s="271"/>
      <c r="E260" s="271"/>
      <c r="F260" s="569">
        <v>4200</v>
      </c>
    </row>
    <row r="261" spans="1:6" ht="16.5">
      <c r="A261" s="154" t="s">
        <v>1323</v>
      </c>
      <c r="B261" s="270" t="s">
        <v>864</v>
      </c>
      <c r="C261" s="190"/>
      <c r="D261" s="41"/>
      <c r="E261" s="41"/>
      <c r="F261" s="569">
        <v>4201</v>
      </c>
    </row>
    <row r="262" spans="1:6">
      <c r="A262" s="154" t="s">
        <v>1324</v>
      </c>
      <c r="B262" s="87" t="s">
        <v>949</v>
      </c>
      <c r="C262" s="190"/>
      <c r="D262" s="87">
        <f>'R &amp; P sub Schedule.'!D327</f>
        <v>0</v>
      </c>
      <c r="E262" s="87">
        <f>'R &amp; P sub Schedule.'!E327</f>
        <v>0</v>
      </c>
      <c r="F262" s="569">
        <v>4202</v>
      </c>
    </row>
    <row r="263" spans="1:6">
      <c r="A263" s="154" t="s">
        <v>1325</v>
      </c>
      <c r="B263" s="87" t="s">
        <v>950</v>
      </c>
      <c r="C263" s="190"/>
      <c r="D263" s="87">
        <f>'R &amp; P sub Schedule.'!D328</f>
        <v>0</v>
      </c>
      <c r="E263" s="87">
        <f>'R &amp; P sub Schedule.'!E328</f>
        <v>0</v>
      </c>
      <c r="F263" s="569">
        <v>4203</v>
      </c>
    </row>
    <row r="264" spans="1:6">
      <c r="A264" s="154" t="s">
        <v>1326</v>
      </c>
      <c r="B264" s="87" t="s">
        <v>951</v>
      </c>
      <c r="C264" s="190"/>
      <c r="D264" s="87">
        <f>'R &amp; P sub Schedule.'!D329</f>
        <v>0</v>
      </c>
      <c r="E264" s="87">
        <f>'R &amp; P sub Schedule.'!E329</f>
        <v>0</v>
      </c>
      <c r="F264" s="569">
        <v>4204</v>
      </c>
    </row>
    <row r="265" spans="1:6">
      <c r="A265" s="154" t="s">
        <v>1327</v>
      </c>
      <c r="B265" s="87" t="s">
        <v>952</v>
      </c>
      <c r="C265" s="190"/>
      <c r="D265" s="87">
        <f>'R &amp; P sub Schedule.'!D330</f>
        <v>0</v>
      </c>
      <c r="E265" s="87">
        <f>'R &amp; P sub Schedule.'!E330</f>
        <v>0</v>
      </c>
      <c r="F265" s="569">
        <v>4205</v>
      </c>
    </row>
    <row r="266" spans="1:6">
      <c r="A266" s="154" t="s">
        <v>1328</v>
      </c>
      <c r="B266" s="87" t="s">
        <v>953</v>
      </c>
      <c r="C266" s="190"/>
      <c r="D266" s="87">
        <f>'R &amp; P sub Schedule.'!D331</f>
        <v>0</v>
      </c>
      <c r="E266" s="87">
        <f>'R &amp; P sub Schedule.'!E331</f>
        <v>0</v>
      </c>
      <c r="F266" s="569">
        <v>4206</v>
      </c>
    </row>
    <row r="267" spans="1:6">
      <c r="A267" s="154" t="s">
        <v>1329</v>
      </c>
      <c r="B267" s="87" t="s">
        <v>954</v>
      </c>
      <c r="C267" s="190"/>
      <c r="D267" s="87">
        <f>'R &amp; P sub Schedule.'!D332</f>
        <v>0</v>
      </c>
      <c r="E267" s="87">
        <f>'R &amp; P sub Schedule.'!E332</f>
        <v>0</v>
      </c>
      <c r="F267" s="569">
        <v>4207</v>
      </c>
    </row>
    <row r="268" spans="1:6">
      <c r="A268" s="154" t="s">
        <v>1330</v>
      </c>
      <c r="B268" s="87" t="s">
        <v>871</v>
      </c>
      <c r="C268" s="190"/>
      <c r="D268" s="87">
        <f>'R &amp; P sub Schedule.'!D333</f>
        <v>0</v>
      </c>
      <c r="E268" s="87">
        <f>'R &amp; P sub Schedule.'!E333</f>
        <v>0</v>
      </c>
      <c r="F268" s="569">
        <v>4208</v>
      </c>
    </row>
    <row r="269" spans="1:6">
      <c r="A269" s="154" t="s">
        <v>1331</v>
      </c>
      <c r="B269" s="87" t="s">
        <v>955</v>
      </c>
      <c r="C269" s="190"/>
      <c r="D269" s="87">
        <f>'R &amp; P sub Schedule.'!D334</f>
        <v>0</v>
      </c>
      <c r="E269" s="87">
        <f>'R &amp; P sub Schedule.'!E334</f>
        <v>0</v>
      </c>
      <c r="F269" s="569">
        <v>4210</v>
      </c>
    </row>
    <row r="270" spans="1:6">
      <c r="A270" s="154" t="s">
        <v>1332</v>
      </c>
      <c r="B270" s="87" t="s">
        <v>874</v>
      </c>
      <c r="C270" s="190"/>
      <c r="D270" s="87">
        <f>'R &amp; P sub Schedule.'!D335</f>
        <v>0</v>
      </c>
      <c r="E270" s="87">
        <f>'R &amp; P sub Schedule.'!E335</f>
        <v>0</v>
      </c>
      <c r="F270" s="569">
        <v>4211</v>
      </c>
    </row>
    <row r="271" spans="1:6">
      <c r="A271" s="154" t="s">
        <v>1333</v>
      </c>
      <c r="B271" s="87" t="s">
        <v>875</v>
      </c>
      <c r="C271" s="190"/>
      <c r="D271" s="87">
        <f>'R &amp; P sub Schedule.'!D336</f>
        <v>0</v>
      </c>
      <c r="E271" s="87">
        <f>'R &amp; P sub Schedule.'!E336</f>
        <v>0</v>
      </c>
      <c r="F271" s="569">
        <v>4212</v>
      </c>
    </row>
    <row r="272" spans="1:6">
      <c r="A272" s="154" t="s">
        <v>1334</v>
      </c>
      <c r="B272" s="87" t="s">
        <v>895</v>
      </c>
      <c r="C272" s="190"/>
      <c r="D272" s="87">
        <f>'R &amp; P sub Schedule.'!D337</f>
        <v>0</v>
      </c>
      <c r="E272" s="87">
        <f>'R &amp; P sub Schedule.'!E337</f>
        <v>0</v>
      </c>
      <c r="F272" s="569">
        <v>4282</v>
      </c>
    </row>
    <row r="273" spans="1:6">
      <c r="A273" s="154" t="s">
        <v>1335</v>
      </c>
      <c r="B273" s="87" t="s">
        <v>896</v>
      </c>
      <c r="C273" s="190"/>
      <c r="D273" s="87">
        <f>'R &amp; P sub Schedule.'!D338</f>
        <v>0</v>
      </c>
      <c r="E273" s="87">
        <f>'R &amp; P sub Schedule.'!E338</f>
        <v>0</v>
      </c>
      <c r="F273" s="569">
        <v>4283</v>
      </c>
    </row>
    <row r="274" spans="1:6">
      <c r="A274" s="154" t="s">
        <v>1336</v>
      </c>
      <c r="B274" s="87" t="s">
        <v>897</v>
      </c>
      <c r="C274" s="190"/>
      <c r="D274" s="87">
        <f>'R &amp; P sub Schedule.'!D339</f>
        <v>0</v>
      </c>
      <c r="E274" s="87">
        <f>'R &amp; P sub Schedule.'!E339</f>
        <v>0</v>
      </c>
      <c r="F274" s="569">
        <v>4284</v>
      </c>
    </row>
    <row r="275" spans="1:6">
      <c r="A275" s="154" t="s">
        <v>1337</v>
      </c>
      <c r="B275" s="87" t="s">
        <v>898</v>
      </c>
      <c r="C275" s="190"/>
      <c r="D275" s="87">
        <f>'R &amp; P sub Schedule.'!D340</f>
        <v>0</v>
      </c>
      <c r="E275" s="87">
        <f>'R &amp; P sub Schedule.'!E340</f>
        <v>0</v>
      </c>
      <c r="F275" s="569">
        <v>4285</v>
      </c>
    </row>
    <row r="276" spans="1:6">
      <c r="A276" s="154" t="s">
        <v>1338</v>
      </c>
      <c r="B276" s="87" t="s">
        <v>28</v>
      </c>
      <c r="C276" s="190"/>
      <c r="D276" s="87">
        <f>'R &amp; P sub Schedule.'!D341</f>
        <v>0</v>
      </c>
      <c r="E276" s="87">
        <f>'R &amp; P sub Schedule.'!E341</f>
        <v>0</v>
      </c>
      <c r="F276" s="569">
        <v>4213</v>
      </c>
    </row>
    <row r="277" spans="1:6" ht="14.5" thickBot="1">
      <c r="A277" s="156"/>
      <c r="B277" s="101" t="s">
        <v>74</v>
      </c>
      <c r="C277" s="190"/>
      <c r="D277" s="264">
        <f>SUM(D262:D276)</f>
        <v>0</v>
      </c>
      <c r="E277" s="264">
        <f>SUM(E262:E276)</f>
        <v>0</v>
      </c>
      <c r="F277" s="569"/>
    </row>
    <row r="278" spans="1:6" ht="17" thickTop="1">
      <c r="A278" s="154" t="s">
        <v>1339</v>
      </c>
      <c r="B278" s="266" t="s">
        <v>881</v>
      </c>
      <c r="C278" s="190"/>
      <c r="D278" s="41"/>
      <c r="E278" s="41"/>
      <c r="F278" s="569">
        <v>4250</v>
      </c>
    </row>
    <row r="279" spans="1:6">
      <c r="A279" s="154" t="s">
        <v>1340</v>
      </c>
      <c r="B279" s="87" t="s">
        <v>957</v>
      </c>
      <c r="C279" s="190"/>
      <c r="D279" s="87">
        <f>'R &amp; P sub Schedule.'!D344</f>
        <v>0</v>
      </c>
      <c r="E279" s="87">
        <f>'R &amp; P sub Schedule.'!E344</f>
        <v>0</v>
      </c>
      <c r="F279" s="569">
        <v>4251</v>
      </c>
    </row>
    <row r="280" spans="1:6">
      <c r="A280" s="154" t="s">
        <v>1341</v>
      </c>
      <c r="B280" s="87" t="s">
        <v>958</v>
      </c>
      <c r="C280" s="190"/>
      <c r="D280" s="87">
        <f>'R &amp; P sub Schedule.'!D345</f>
        <v>0</v>
      </c>
      <c r="E280" s="87">
        <f>'R &amp; P sub Schedule.'!E345</f>
        <v>0</v>
      </c>
      <c r="F280" s="569">
        <v>4252</v>
      </c>
    </row>
    <row r="281" spans="1:6">
      <c r="A281" s="154" t="s">
        <v>1342</v>
      </c>
      <c r="B281" s="87" t="s">
        <v>959</v>
      </c>
      <c r="C281" s="190"/>
      <c r="D281" s="87">
        <f>'R &amp; P sub Schedule.'!D346</f>
        <v>0</v>
      </c>
      <c r="E281" s="87">
        <f>'R &amp; P sub Schedule.'!E346</f>
        <v>0</v>
      </c>
      <c r="F281" s="569">
        <v>4253</v>
      </c>
    </row>
    <row r="282" spans="1:6">
      <c r="A282" s="154" t="s">
        <v>1343</v>
      </c>
      <c r="B282" s="87" t="s">
        <v>885</v>
      </c>
      <c r="C282" s="190"/>
      <c r="D282" s="87">
        <f>'R &amp; P sub Schedule.'!D347</f>
        <v>0</v>
      </c>
      <c r="E282" s="87">
        <f>'R &amp; P sub Schedule.'!E347</f>
        <v>0</v>
      </c>
      <c r="F282" s="569">
        <v>4254</v>
      </c>
    </row>
    <row r="283" spans="1:6">
      <c r="A283" s="154" t="s">
        <v>1344</v>
      </c>
      <c r="B283" s="87" t="s">
        <v>886</v>
      </c>
      <c r="C283" s="190"/>
      <c r="D283" s="87">
        <f>'R &amp; P sub Schedule.'!D348</f>
        <v>0</v>
      </c>
      <c r="E283" s="87">
        <f>'R &amp; P sub Schedule.'!E348</f>
        <v>0</v>
      </c>
      <c r="F283" s="569">
        <v>4255</v>
      </c>
    </row>
    <row r="284" spans="1:6">
      <c r="A284" s="154" t="s">
        <v>1345</v>
      </c>
      <c r="B284" s="87" t="s">
        <v>887</v>
      </c>
      <c r="C284" s="190"/>
      <c r="D284" s="87">
        <f>'R &amp; P sub Schedule.'!D349</f>
        <v>0</v>
      </c>
      <c r="E284" s="87">
        <f>'R &amp; P sub Schedule.'!E349</f>
        <v>0</v>
      </c>
      <c r="F284" s="569">
        <v>4256</v>
      </c>
    </row>
    <row r="285" spans="1:6">
      <c r="A285" s="154" t="s">
        <v>1346</v>
      </c>
      <c r="B285" s="87" t="s">
        <v>960</v>
      </c>
      <c r="C285" s="190"/>
      <c r="D285" s="87">
        <f>'R &amp; P sub Schedule.'!D350</f>
        <v>0</v>
      </c>
      <c r="E285" s="87">
        <f>'R &amp; P sub Schedule.'!E350</f>
        <v>0</v>
      </c>
      <c r="F285" s="569">
        <v>4257</v>
      </c>
    </row>
    <row r="286" spans="1:6">
      <c r="A286" s="154" t="s">
        <v>1347</v>
      </c>
      <c r="B286" s="87" t="s">
        <v>28</v>
      </c>
      <c r="C286" s="190"/>
      <c r="D286" s="87">
        <f>'R &amp; P sub Schedule.'!D351</f>
        <v>0</v>
      </c>
      <c r="E286" s="87">
        <f>'R &amp; P sub Schedule.'!E351</f>
        <v>0</v>
      </c>
      <c r="F286" s="569">
        <v>4258</v>
      </c>
    </row>
    <row r="287" spans="1:6" ht="14.5" thickBot="1">
      <c r="A287" s="156"/>
      <c r="B287" s="101" t="s">
        <v>74</v>
      </c>
      <c r="C287" s="190"/>
      <c r="D287" s="264">
        <f>SUM(D279:D286)</f>
        <v>0</v>
      </c>
      <c r="E287" s="264">
        <f>SUM(E279:E286)</f>
        <v>0</v>
      </c>
      <c r="F287" s="569"/>
    </row>
    <row r="288" spans="1:6" ht="17" thickTop="1">
      <c r="A288" s="154" t="s">
        <v>1348</v>
      </c>
      <c r="B288" s="266" t="s">
        <v>961</v>
      </c>
      <c r="C288" s="190"/>
      <c r="D288" s="41"/>
      <c r="E288" s="41"/>
      <c r="F288" s="569">
        <v>4260</v>
      </c>
    </row>
    <row r="289" spans="1:6">
      <c r="A289" s="154" t="s">
        <v>1349</v>
      </c>
      <c r="B289" s="87" t="s">
        <v>808</v>
      </c>
      <c r="C289" s="190"/>
      <c r="D289" s="87">
        <f>'R &amp; P sub Schedule.'!D354</f>
        <v>0</v>
      </c>
      <c r="E289" s="87">
        <f>'R &amp; P sub Schedule.'!E354</f>
        <v>0</v>
      </c>
      <c r="F289" s="569">
        <v>4261</v>
      </c>
    </row>
    <row r="290" spans="1:6">
      <c r="A290" s="154" t="s">
        <v>1350</v>
      </c>
      <c r="B290" s="87" t="s">
        <v>935</v>
      </c>
      <c r="C290" s="190"/>
      <c r="D290" s="87">
        <f>'R &amp; P sub Schedule.'!D355</f>
        <v>0</v>
      </c>
      <c r="E290" s="87">
        <f>'R &amp; P sub Schedule.'!E355</f>
        <v>0</v>
      </c>
      <c r="F290" s="569">
        <v>4262</v>
      </c>
    </row>
    <row r="291" spans="1:6">
      <c r="A291" s="154" t="s">
        <v>1351</v>
      </c>
      <c r="B291" s="87" t="s">
        <v>810</v>
      </c>
      <c r="C291" s="190"/>
      <c r="D291" s="87">
        <f>'R &amp; P sub Schedule.'!D356</f>
        <v>0</v>
      </c>
      <c r="E291" s="87">
        <f>'R &amp; P sub Schedule.'!E356</f>
        <v>0</v>
      </c>
      <c r="F291" s="569">
        <v>4263</v>
      </c>
    </row>
    <row r="292" spans="1:6">
      <c r="A292" s="154" t="s">
        <v>1352</v>
      </c>
      <c r="B292" s="87" t="s">
        <v>811</v>
      </c>
      <c r="C292" s="190"/>
      <c r="D292" s="87">
        <f>'R &amp; P sub Schedule.'!D357</f>
        <v>0</v>
      </c>
      <c r="E292" s="87">
        <f>'R &amp; P sub Schedule.'!E357</f>
        <v>0</v>
      </c>
      <c r="F292" s="569">
        <v>4264</v>
      </c>
    </row>
    <row r="293" spans="1:6">
      <c r="A293" s="154" t="s">
        <v>1353</v>
      </c>
      <c r="B293" s="87" t="s">
        <v>28</v>
      </c>
      <c r="C293" s="190"/>
      <c r="D293" s="87">
        <f>'R &amp; P sub Schedule.'!D358</f>
        <v>0</v>
      </c>
      <c r="E293" s="87">
        <f>'R &amp; P sub Schedule.'!E358</f>
        <v>0</v>
      </c>
      <c r="F293" s="569">
        <v>4265</v>
      </c>
    </row>
    <row r="294" spans="1:6">
      <c r="A294" s="154" t="s">
        <v>1354</v>
      </c>
      <c r="B294" s="87" t="s">
        <v>890</v>
      </c>
      <c r="C294" s="190"/>
      <c r="D294" s="87">
        <f>'R &amp; P sub Schedule.'!D359</f>
        <v>0</v>
      </c>
      <c r="E294" s="87">
        <f>'R &amp; P sub Schedule.'!E359</f>
        <v>0</v>
      </c>
      <c r="F294" s="569">
        <v>4266</v>
      </c>
    </row>
    <row r="295" spans="1:6" ht="14.5" thickBot="1">
      <c r="A295" s="156"/>
      <c r="B295" s="101" t="s">
        <v>74</v>
      </c>
      <c r="C295" s="190"/>
      <c r="D295" s="264">
        <f>SUM(D289:D294)</f>
        <v>0</v>
      </c>
      <c r="E295" s="264">
        <f>SUM(E289:E294)</f>
        <v>0</v>
      </c>
      <c r="F295" s="569"/>
    </row>
    <row r="296" spans="1:6" ht="17" thickTop="1">
      <c r="A296" s="154" t="s">
        <v>1355</v>
      </c>
      <c r="B296" s="262" t="s">
        <v>734</v>
      </c>
      <c r="C296" s="190"/>
      <c r="D296" s="41"/>
      <c r="E296" s="41"/>
      <c r="F296" s="569">
        <v>4300</v>
      </c>
    </row>
    <row r="297" spans="1:6" ht="16.5">
      <c r="A297" s="154" t="s">
        <v>1356</v>
      </c>
      <c r="B297" s="262" t="s">
        <v>962</v>
      </c>
      <c r="C297" s="190"/>
      <c r="D297" s="41"/>
      <c r="E297" s="41"/>
      <c r="F297" s="569">
        <v>4301</v>
      </c>
    </row>
    <row r="298" spans="1:6">
      <c r="A298" s="154" t="s">
        <v>1357</v>
      </c>
      <c r="B298" s="87" t="s">
        <v>816</v>
      </c>
      <c r="C298" s="190"/>
      <c r="D298" s="87">
        <f>'R &amp; P sub Schedule.'!D363</f>
        <v>0</v>
      </c>
      <c r="E298" s="87">
        <f>'R &amp; P sub Schedule.'!E363</f>
        <v>0</v>
      </c>
      <c r="F298" s="569">
        <v>4302</v>
      </c>
    </row>
    <row r="299" spans="1:6">
      <c r="A299" s="154" t="s">
        <v>1358</v>
      </c>
      <c r="B299" s="87" t="s">
        <v>817</v>
      </c>
      <c r="C299" s="190"/>
      <c r="D299" s="87">
        <f>'R &amp; P sub Schedule.'!D364</f>
        <v>0</v>
      </c>
      <c r="E299" s="87">
        <f>'R &amp; P sub Schedule.'!E364</f>
        <v>0</v>
      </c>
      <c r="F299" s="569">
        <v>4303</v>
      </c>
    </row>
    <row r="300" spans="1:6">
      <c r="A300" s="154" t="s">
        <v>1359</v>
      </c>
      <c r="B300" s="87" t="s">
        <v>818</v>
      </c>
      <c r="C300" s="190"/>
      <c r="D300" s="87">
        <f>'R &amp; P sub Schedule.'!D365</f>
        <v>0</v>
      </c>
      <c r="E300" s="87">
        <f>'R &amp; P sub Schedule.'!E365</f>
        <v>0</v>
      </c>
      <c r="F300" s="569">
        <v>4304</v>
      </c>
    </row>
    <row r="301" spans="1:6">
      <c r="A301" s="154" t="s">
        <v>1360</v>
      </c>
      <c r="B301" s="87" t="s">
        <v>819</v>
      </c>
      <c r="C301" s="190"/>
      <c r="D301" s="87">
        <f>'R &amp; P sub Schedule.'!D366</f>
        <v>0</v>
      </c>
      <c r="E301" s="87">
        <f>'R &amp; P sub Schedule.'!E366</f>
        <v>0</v>
      </c>
      <c r="F301" s="569">
        <v>4305</v>
      </c>
    </row>
    <row r="302" spans="1:6">
      <c r="A302" s="154" t="s">
        <v>1601</v>
      </c>
      <c r="B302" s="87" t="s">
        <v>820</v>
      </c>
      <c r="C302" s="190"/>
      <c r="D302" s="87">
        <f>'R &amp; P sub Schedule.'!D367</f>
        <v>0</v>
      </c>
      <c r="E302" s="87">
        <f>'R &amp; P sub Schedule.'!E367</f>
        <v>0</v>
      </c>
      <c r="F302" s="569">
        <v>4306</v>
      </c>
    </row>
    <row r="303" spans="1:6">
      <c r="A303" s="154" t="s">
        <v>1602</v>
      </c>
      <c r="B303" s="87" t="s">
        <v>821</v>
      </c>
      <c r="C303" s="190"/>
      <c r="D303" s="87">
        <f>'R &amp; P sub Schedule.'!D368</f>
        <v>0</v>
      </c>
      <c r="E303" s="87">
        <f>'R &amp; P sub Schedule.'!E368</f>
        <v>0</v>
      </c>
      <c r="F303" s="569">
        <v>4307</v>
      </c>
    </row>
    <row r="304" spans="1:6">
      <c r="A304" s="154" t="s">
        <v>1603</v>
      </c>
      <c r="B304" s="87" t="s">
        <v>822</v>
      </c>
      <c r="C304" s="190"/>
      <c r="D304" s="87">
        <f>'R &amp; P sub Schedule.'!D369</f>
        <v>0</v>
      </c>
      <c r="E304" s="87">
        <f>'R &amp; P sub Schedule.'!E369</f>
        <v>0</v>
      </c>
      <c r="F304" s="569">
        <v>4308</v>
      </c>
    </row>
    <row r="305" spans="1:6">
      <c r="A305" s="154" t="s">
        <v>1604</v>
      </c>
      <c r="B305" s="234" t="s">
        <v>984</v>
      </c>
      <c r="C305" s="190"/>
      <c r="D305" s="87">
        <f>'R &amp; P sub Schedule.'!D370</f>
        <v>0</v>
      </c>
      <c r="E305" s="87">
        <f>'R &amp; P sub Schedule.'!E370</f>
        <v>0</v>
      </c>
      <c r="F305" s="569"/>
    </row>
    <row r="306" spans="1:6">
      <c r="A306" s="154" t="s">
        <v>1605</v>
      </c>
      <c r="B306" s="234" t="s">
        <v>982</v>
      </c>
      <c r="C306" s="190"/>
      <c r="D306" s="87">
        <f>'R &amp; P sub Schedule.'!D371</f>
        <v>0</v>
      </c>
      <c r="E306" s="87">
        <f>'R &amp; P sub Schedule.'!E371</f>
        <v>0</v>
      </c>
      <c r="F306" s="569"/>
    </row>
    <row r="307" spans="1:6">
      <c r="A307" s="154" t="s">
        <v>1606</v>
      </c>
      <c r="B307" s="87" t="s">
        <v>900</v>
      </c>
      <c r="C307" s="190"/>
      <c r="D307" s="87">
        <f>'R &amp; P sub Schedule.'!D372</f>
        <v>0</v>
      </c>
      <c r="E307" s="87">
        <f>'R &amp; P sub Schedule.'!E372</f>
        <v>0</v>
      </c>
      <c r="F307" s="569">
        <v>4309</v>
      </c>
    </row>
    <row r="308" spans="1:6" ht="14.5" thickBot="1">
      <c r="A308" s="156"/>
      <c r="B308" s="101" t="s">
        <v>74</v>
      </c>
      <c r="C308" s="190"/>
      <c r="D308" s="264">
        <f>SUM(D298:D307)</f>
        <v>0</v>
      </c>
      <c r="E308" s="264">
        <f>SUM(E298:E307)</f>
        <v>0</v>
      </c>
      <c r="F308" s="569"/>
    </row>
    <row r="309" spans="1:6" ht="17" thickTop="1">
      <c r="A309" s="154" t="s">
        <v>1607</v>
      </c>
      <c r="B309" s="262" t="s">
        <v>963</v>
      </c>
      <c r="C309" s="190"/>
      <c r="D309" s="41"/>
      <c r="E309" s="41"/>
      <c r="F309" s="569">
        <v>4310</v>
      </c>
    </row>
    <row r="310" spans="1:6">
      <c r="A310" s="154" t="s">
        <v>1608</v>
      </c>
      <c r="B310" s="87" t="s">
        <v>902</v>
      </c>
      <c r="C310" s="190"/>
      <c r="D310" s="87">
        <f>'R &amp; P sub Schedule.'!D375</f>
        <v>0</v>
      </c>
      <c r="E310" s="87">
        <f>'R &amp; P sub Schedule.'!E375</f>
        <v>0</v>
      </c>
      <c r="F310" s="569">
        <v>4311</v>
      </c>
    </row>
    <row r="311" spans="1:6">
      <c r="A311" s="154" t="s">
        <v>1609</v>
      </c>
      <c r="B311" s="87" t="s">
        <v>903</v>
      </c>
      <c r="C311" s="190"/>
      <c r="D311" s="87">
        <f>'R &amp; P sub Schedule.'!D376</f>
        <v>0</v>
      </c>
      <c r="E311" s="87">
        <f>'R &amp; P sub Schedule.'!E376</f>
        <v>0</v>
      </c>
      <c r="F311" s="569">
        <v>4312</v>
      </c>
    </row>
    <row r="312" spans="1:6">
      <c r="A312" s="154" t="s">
        <v>1610</v>
      </c>
      <c r="B312" s="87" t="s">
        <v>904</v>
      </c>
      <c r="C312" s="190"/>
      <c r="D312" s="87">
        <f>'R &amp; P sub Schedule.'!D377</f>
        <v>0</v>
      </c>
      <c r="E312" s="87">
        <f>'R &amp; P sub Schedule.'!E377</f>
        <v>0</v>
      </c>
      <c r="F312" s="569">
        <v>4313</v>
      </c>
    </row>
    <row r="313" spans="1:6">
      <c r="A313" s="154" t="s">
        <v>1611</v>
      </c>
      <c r="B313" s="87" t="s">
        <v>905</v>
      </c>
      <c r="C313" s="190"/>
      <c r="D313" s="87">
        <f>'R &amp; P sub Schedule.'!D378</f>
        <v>0</v>
      </c>
      <c r="E313" s="87">
        <f>'R &amp; P sub Schedule.'!E378</f>
        <v>0</v>
      </c>
      <c r="F313" s="569">
        <v>4314</v>
      </c>
    </row>
    <row r="314" spans="1:6">
      <c r="A314" s="154" t="s">
        <v>1612</v>
      </c>
      <c r="B314" s="87" t="s">
        <v>906</v>
      </c>
      <c r="C314" s="190"/>
      <c r="D314" s="87">
        <f>'R &amp; P sub Schedule.'!D379</f>
        <v>0</v>
      </c>
      <c r="E314" s="87">
        <f>'R &amp; P sub Schedule.'!E379</f>
        <v>0</v>
      </c>
      <c r="F314" s="569">
        <v>4315</v>
      </c>
    </row>
    <row r="315" spans="1:6">
      <c r="A315" s="154" t="s">
        <v>1613</v>
      </c>
      <c r="B315" s="87" t="s">
        <v>907</v>
      </c>
      <c r="C315" s="190"/>
      <c r="D315" s="87">
        <f>'R &amp; P sub Schedule.'!D380</f>
        <v>0</v>
      </c>
      <c r="E315" s="87">
        <f>'R &amp; P sub Schedule.'!E380</f>
        <v>0</v>
      </c>
      <c r="F315" s="569">
        <v>4316</v>
      </c>
    </row>
    <row r="316" spans="1:6">
      <c r="A316" s="154" t="s">
        <v>1614</v>
      </c>
      <c r="B316" s="87" t="s">
        <v>908</v>
      </c>
      <c r="C316" s="190"/>
      <c r="D316" s="87">
        <f>'R &amp; P sub Schedule.'!D381</f>
        <v>0</v>
      </c>
      <c r="E316" s="87">
        <f>'R &amp; P sub Schedule.'!E381</f>
        <v>0</v>
      </c>
      <c r="F316" s="569">
        <v>4317</v>
      </c>
    </row>
    <row r="317" spans="1:6">
      <c r="A317" s="154" t="s">
        <v>1615</v>
      </c>
      <c r="B317" s="87" t="s">
        <v>991</v>
      </c>
      <c r="C317" s="190"/>
      <c r="D317" s="87">
        <f>'R &amp; P sub Schedule.'!D382</f>
        <v>0</v>
      </c>
      <c r="E317" s="87">
        <f>'R &amp; P sub Schedule.'!E382</f>
        <v>0</v>
      </c>
      <c r="F317" s="569">
        <v>4318</v>
      </c>
    </row>
    <row r="318" spans="1:6">
      <c r="A318" s="154" t="s">
        <v>1616</v>
      </c>
      <c r="B318" s="87" t="s">
        <v>909</v>
      </c>
      <c r="C318" s="190"/>
      <c r="D318" s="87">
        <f>'R &amp; P sub Schedule.'!D383</f>
        <v>0</v>
      </c>
      <c r="E318" s="87">
        <f>'R &amp; P sub Schedule.'!E383</f>
        <v>0</v>
      </c>
      <c r="F318" s="569">
        <v>4319</v>
      </c>
    </row>
    <row r="319" spans="1:6">
      <c r="A319" s="154" t="s">
        <v>1617</v>
      </c>
      <c r="B319" s="87" t="s">
        <v>910</v>
      </c>
      <c r="C319" s="190"/>
      <c r="D319" s="87">
        <f>'R &amp; P sub Schedule.'!D384</f>
        <v>0</v>
      </c>
      <c r="E319" s="87">
        <f>'R &amp; P sub Schedule.'!E384</f>
        <v>0</v>
      </c>
      <c r="F319" s="569">
        <v>4320</v>
      </c>
    </row>
    <row r="320" spans="1:6" ht="14.5" thickBot="1">
      <c r="A320" s="578"/>
      <c r="B320" s="317" t="s">
        <v>911</v>
      </c>
      <c r="C320" s="229"/>
      <c r="D320" s="215">
        <f>SUM(D310:D319)</f>
        <v>0</v>
      </c>
      <c r="E320" s="215">
        <f>SUM(E310:E319)</f>
        <v>0</v>
      </c>
      <c r="F320" s="569"/>
    </row>
    <row r="321" spans="1:7" ht="14.5" thickBot="1">
      <c r="A321" s="578"/>
      <c r="B321" s="228" t="s">
        <v>20</v>
      </c>
      <c r="C321" s="229"/>
      <c r="D321" s="237">
        <f>D320+D308+D295+D287+D277</f>
        <v>0</v>
      </c>
      <c r="E321" s="237">
        <f>E320+E308+E295+E287+E277</f>
        <v>0</v>
      </c>
      <c r="F321" s="569"/>
    </row>
    <row r="322" spans="1:7">
      <c r="A322" s="154" t="s">
        <v>657</v>
      </c>
      <c r="B322" s="87"/>
      <c r="C322" s="8"/>
      <c r="D322" s="87"/>
      <c r="E322" s="87"/>
      <c r="F322" s="569"/>
    </row>
    <row r="323" spans="1:7" ht="15.5">
      <c r="A323" s="154" t="s">
        <v>1361</v>
      </c>
      <c r="B323" s="154" t="s">
        <v>62</v>
      </c>
      <c r="C323" s="190"/>
      <c r="D323" s="41"/>
      <c r="E323" s="41"/>
      <c r="F323" s="569">
        <v>4330</v>
      </c>
    </row>
    <row r="324" spans="1:7" ht="15.5">
      <c r="A324" s="154" t="s">
        <v>1362</v>
      </c>
      <c r="B324" s="96" t="s">
        <v>63</v>
      </c>
      <c r="C324" s="96"/>
      <c r="D324" s="87">
        <f>'R &amp; P sub Schedule.'!D389</f>
        <v>0</v>
      </c>
      <c r="E324" s="87">
        <f>'R &amp; P sub Schedule.'!E389</f>
        <v>0</v>
      </c>
      <c r="F324" s="569"/>
    </row>
    <row r="325" spans="1:7" ht="15.5">
      <c r="A325" s="154" t="s">
        <v>1363</v>
      </c>
      <c r="B325" s="96" t="s">
        <v>455</v>
      </c>
      <c r="C325" s="96"/>
      <c r="D325" s="87">
        <f>'R &amp; P sub Schedule.'!D390</f>
        <v>0</v>
      </c>
      <c r="E325" s="87">
        <f>'R &amp; P sub Schedule.'!E390</f>
        <v>0</v>
      </c>
      <c r="F325" s="569"/>
    </row>
    <row r="326" spans="1:7" ht="15.5">
      <c r="A326" s="154" t="s">
        <v>1364</v>
      </c>
      <c r="B326" s="96" t="s">
        <v>456</v>
      </c>
      <c r="C326" s="96"/>
      <c r="D326" s="87">
        <f>'R &amp; P sub Schedule.'!D391</f>
        <v>0</v>
      </c>
      <c r="E326" s="87">
        <f>'R &amp; P sub Schedule.'!E391</f>
        <v>0</v>
      </c>
      <c r="F326" s="569"/>
    </row>
    <row r="327" spans="1:7" ht="15.5">
      <c r="A327" s="154" t="s">
        <v>1365</v>
      </c>
      <c r="B327" s="96" t="s">
        <v>64</v>
      </c>
      <c r="C327" s="96"/>
      <c r="D327" s="87">
        <f>'R &amp; P sub Schedule.'!D392</f>
        <v>0</v>
      </c>
      <c r="E327" s="87">
        <f>'R &amp; P sub Schedule.'!E392</f>
        <v>0</v>
      </c>
      <c r="F327" s="569"/>
    </row>
    <row r="328" spans="1:7" ht="15.5">
      <c r="A328" s="154" t="s">
        <v>1366</v>
      </c>
      <c r="B328" s="96" t="s">
        <v>28</v>
      </c>
      <c r="C328" s="96"/>
      <c r="D328" s="87">
        <f>'R &amp; P sub Schedule.'!D393</f>
        <v>0</v>
      </c>
      <c r="E328" s="87">
        <f>'R &amp; P sub Schedule.'!E393</f>
        <v>0</v>
      </c>
      <c r="F328" s="569"/>
    </row>
    <row r="329" spans="1:7" ht="14.5" thickBot="1">
      <c r="A329" s="227"/>
      <c r="B329" s="228" t="s">
        <v>20</v>
      </c>
      <c r="C329" s="229"/>
      <c r="D329" s="237">
        <f t="shared" ref="D329:E329" si="3">SUM(D324:D328)</f>
        <v>0</v>
      </c>
      <c r="E329" s="237">
        <f t="shared" si="3"/>
        <v>0</v>
      </c>
      <c r="F329" s="579"/>
    </row>
    <row r="330" spans="1:7" ht="16.5">
      <c r="A330" s="443"/>
      <c r="B330" s="443"/>
      <c r="C330" s="576"/>
      <c r="D330" s="443"/>
      <c r="E330" s="574"/>
      <c r="F330" s="444"/>
      <c r="G330" s="444"/>
    </row>
    <row r="331" spans="1:7" ht="42">
      <c r="A331" s="443"/>
      <c r="B331" s="445" t="s">
        <v>1048</v>
      </c>
      <c r="C331" s="493" t="s">
        <v>1768</v>
      </c>
      <c r="D331" s="446" t="s">
        <v>1049</v>
      </c>
      <c r="E331" s="446" t="s">
        <v>1050</v>
      </c>
      <c r="F331" s="570" t="s">
        <v>1789</v>
      </c>
      <c r="G331" s="493" t="s">
        <v>1045</v>
      </c>
    </row>
    <row r="332" spans="1:7" ht="17">
      <c r="A332" s="443"/>
      <c r="B332" s="447" t="s">
        <v>972</v>
      </c>
      <c r="C332" s="510"/>
      <c r="D332" s="511"/>
      <c r="E332" s="511"/>
      <c r="F332" s="571"/>
      <c r="G332" s="511"/>
    </row>
    <row r="333" spans="1:7" ht="16.5">
      <c r="A333" s="443"/>
      <c r="B333" s="448" t="s">
        <v>833</v>
      </c>
      <c r="C333" s="520">
        <v>0</v>
      </c>
      <c r="D333" s="520">
        <f>'R &amp; P sub Schedule.'!D228</f>
        <v>0</v>
      </c>
      <c r="E333" s="520">
        <f>'R &amp; P sub Schedule.'!D480</f>
        <v>0</v>
      </c>
      <c r="F333" s="572" t="str">
        <f>IF(C333+D333-E333&gt;0,C333+D333-E333,"")</f>
        <v/>
      </c>
      <c r="G333" s="521">
        <f>IF(C333+D333-E333&lt;=0,ABS(C333+D333-E333),"")</f>
        <v>0</v>
      </c>
    </row>
    <row r="334" spans="1:7" ht="16.5">
      <c r="A334" s="443"/>
      <c r="B334" s="448" t="s">
        <v>834</v>
      </c>
      <c r="C334" s="520">
        <v>0</v>
      </c>
      <c r="D334" s="520">
        <f>'R &amp; P sub Schedule.'!D229</f>
        <v>0</v>
      </c>
      <c r="E334" s="520">
        <f>'R &amp; P sub Schedule.'!D481</f>
        <v>0</v>
      </c>
      <c r="F334" s="572" t="str">
        <f>IF(C334+D334-E334&gt;0,C334+D334-E334,"")</f>
        <v/>
      </c>
      <c r="G334" s="521">
        <f>IF(C334+D334-E334&lt;=0,ABS(C334+D334-E334),"")</f>
        <v>0</v>
      </c>
    </row>
    <row r="335" spans="1:7" ht="16.5">
      <c r="A335" s="443"/>
      <c r="B335" s="449" t="s">
        <v>74</v>
      </c>
      <c r="C335" s="521">
        <f>SUM(C333:C334)</f>
        <v>0</v>
      </c>
      <c r="D335" s="521">
        <f>SUM(D333:D334)</f>
        <v>0</v>
      </c>
      <c r="E335" s="521">
        <f>SUM(E333:E334)</f>
        <v>0</v>
      </c>
      <c r="F335" s="572">
        <f>SUM(F333:F334)</f>
        <v>0</v>
      </c>
      <c r="G335" s="521">
        <f>SUM(G333:G334)</f>
        <v>0</v>
      </c>
    </row>
    <row r="336" spans="1:7" ht="16.5">
      <c r="A336" s="443"/>
      <c r="B336" s="450" t="s">
        <v>973</v>
      </c>
      <c r="C336" s="522"/>
      <c r="D336" s="522"/>
      <c r="E336" s="523"/>
      <c r="F336" s="573"/>
      <c r="G336" s="524"/>
    </row>
    <row r="337" spans="1:7" ht="16.5">
      <c r="A337" s="443"/>
      <c r="B337" s="451" t="s">
        <v>839</v>
      </c>
      <c r="C337" s="520">
        <v>0</v>
      </c>
      <c r="D337" s="525">
        <f>'R &amp; P sub Schedule.'!D232</f>
        <v>0</v>
      </c>
      <c r="E337" s="520">
        <f>'R &amp; P sub Schedule.'!D484</f>
        <v>0</v>
      </c>
      <c r="F337" s="572" t="str">
        <f>IF(C337+D337-E337&gt;0,C337+D337-E337,"")</f>
        <v/>
      </c>
      <c r="G337" s="521">
        <f>IF(C337+D337-E337&lt;=0,ABS(C337+D337-E337),"")</f>
        <v>0</v>
      </c>
    </row>
    <row r="338" spans="1:7" ht="16.5">
      <c r="A338" s="443"/>
      <c r="B338" s="451" t="s">
        <v>835</v>
      </c>
      <c r="C338" s="520">
        <v>0</v>
      </c>
      <c r="D338" s="525">
        <f>'R &amp; P sub Schedule.'!D233</f>
        <v>0</v>
      </c>
      <c r="E338" s="520">
        <f>'R &amp; P sub Schedule.'!D485</f>
        <v>0</v>
      </c>
      <c r="F338" s="572" t="str">
        <f>IF(C338+D338-E338&gt;0,C338+D338-E338,"")</f>
        <v/>
      </c>
      <c r="G338" s="521">
        <f t="shared" ref="G338:G339" si="4">IF(C338+D338-E338&lt;=0,ABS(C338+D338-E338),"")</f>
        <v>0</v>
      </c>
    </row>
    <row r="339" spans="1:7" ht="16.5">
      <c r="A339" s="443"/>
      <c r="B339" s="451" t="s">
        <v>856</v>
      </c>
      <c r="C339" s="525">
        <v>0</v>
      </c>
      <c r="D339" s="525">
        <f>'R &amp; P sub Schedule.'!D234</f>
        <v>0</v>
      </c>
      <c r="E339" s="520">
        <f>'R &amp; P sub Schedule.'!D486</f>
        <v>0</v>
      </c>
      <c r="F339" s="572" t="str">
        <f t="shared" ref="F339" si="5">IF(C339+D339-E339&gt;0,C339+D339-E339,"")</f>
        <v/>
      </c>
      <c r="G339" s="521">
        <f t="shared" si="4"/>
        <v>0</v>
      </c>
    </row>
    <row r="340" spans="1:7" ht="16.5">
      <c r="A340" s="443"/>
      <c r="B340" s="449" t="s">
        <v>74</v>
      </c>
      <c r="C340" s="521">
        <f>SUM(C337:C339)</f>
        <v>0</v>
      </c>
      <c r="D340" s="521">
        <f>SUM(D337:D339)</f>
        <v>0</v>
      </c>
      <c r="E340" s="521">
        <f>SUM(E337:E339)</f>
        <v>0</v>
      </c>
      <c r="F340" s="572">
        <f>SUM(F337:F339)</f>
        <v>0</v>
      </c>
      <c r="G340" s="521">
        <f>SUM(G337:G339)</f>
        <v>0</v>
      </c>
    </row>
    <row r="341" spans="1:7" ht="16.5">
      <c r="A341" s="443"/>
      <c r="B341" s="450" t="s">
        <v>1051</v>
      </c>
      <c r="C341" s="522"/>
      <c r="D341" s="526"/>
      <c r="E341" s="575"/>
      <c r="F341" s="573"/>
      <c r="G341" s="524"/>
    </row>
    <row r="342" spans="1:7" ht="16.5">
      <c r="A342" s="443"/>
      <c r="B342" s="448" t="s">
        <v>836</v>
      </c>
      <c r="C342" s="520">
        <v>0</v>
      </c>
      <c r="D342" s="520">
        <f>'R &amp; P sub Schedule.'!D237</f>
        <v>0</v>
      </c>
      <c r="E342" s="520">
        <f>'R &amp; P sub Schedule.'!D489</f>
        <v>0</v>
      </c>
      <c r="F342" s="572" t="str">
        <f t="shared" ref="F342:F346" si="6">IF(C342+D342-E342&gt;0,C342+D342-E342,"")</f>
        <v/>
      </c>
      <c r="G342" s="521">
        <f t="shared" ref="G342:G346" si="7">IF(C342+D342-E342&lt;=0,ABS(C342+D342-E342),"")</f>
        <v>0</v>
      </c>
    </row>
    <row r="343" spans="1:7" ht="16.5">
      <c r="A343" s="443"/>
      <c r="B343" s="448" t="s">
        <v>837</v>
      </c>
      <c r="C343" s="520">
        <v>0</v>
      </c>
      <c r="D343" s="520">
        <f>'R &amp; P sub Schedule.'!D238</f>
        <v>0</v>
      </c>
      <c r="E343" s="520">
        <f>'R &amp; P sub Schedule.'!D490</f>
        <v>0</v>
      </c>
      <c r="F343" s="572" t="str">
        <f t="shared" si="6"/>
        <v/>
      </c>
      <c r="G343" s="521">
        <f t="shared" si="7"/>
        <v>0</v>
      </c>
    </row>
    <row r="344" spans="1:7" ht="16.5">
      <c r="A344" s="443"/>
      <c r="B344" s="448" t="s">
        <v>838</v>
      </c>
      <c r="C344" s="520">
        <v>0</v>
      </c>
      <c r="D344" s="520">
        <f>'R &amp; P sub Schedule.'!D239</f>
        <v>0</v>
      </c>
      <c r="E344" s="520">
        <f>'R &amp; P sub Schedule.'!D491</f>
        <v>0</v>
      </c>
      <c r="F344" s="572" t="str">
        <f t="shared" si="6"/>
        <v/>
      </c>
      <c r="G344" s="521">
        <f t="shared" si="7"/>
        <v>0</v>
      </c>
    </row>
    <row r="345" spans="1:7" ht="16.5">
      <c r="A345" s="443"/>
      <c r="B345" s="448" t="s">
        <v>840</v>
      </c>
      <c r="C345" s="520">
        <v>0</v>
      </c>
      <c r="D345" s="520">
        <f>'R &amp; P sub Schedule.'!D240</f>
        <v>0</v>
      </c>
      <c r="E345" s="520">
        <f>'R &amp; P sub Schedule.'!D492</f>
        <v>0</v>
      </c>
      <c r="F345" s="572" t="str">
        <f t="shared" si="6"/>
        <v/>
      </c>
      <c r="G345" s="521">
        <f t="shared" si="7"/>
        <v>0</v>
      </c>
    </row>
    <row r="346" spans="1:7" ht="16.5">
      <c r="A346" s="443"/>
      <c r="B346" s="519" t="s">
        <v>856</v>
      </c>
      <c r="C346" s="520">
        <v>0</v>
      </c>
      <c r="D346" s="520">
        <f>'R &amp; P sub Schedule.'!D241</f>
        <v>0</v>
      </c>
      <c r="E346" s="520">
        <f>'R &amp; P sub Schedule.'!D493</f>
        <v>0</v>
      </c>
      <c r="F346" s="572" t="str">
        <f t="shared" si="6"/>
        <v/>
      </c>
      <c r="G346" s="521">
        <f t="shared" si="7"/>
        <v>0</v>
      </c>
    </row>
    <row r="347" spans="1:7" ht="16.5">
      <c r="A347" s="443"/>
      <c r="B347" s="449" t="s">
        <v>74</v>
      </c>
      <c r="C347" s="521">
        <f>SUM(C342:C345)</f>
        <v>0</v>
      </c>
      <c r="D347" s="521">
        <f>SUM(D342:D345)</f>
        <v>0</v>
      </c>
      <c r="E347" s="521">
        <f>SUM(E342:E345)</f>
        <v>0</v>
      </c>
      <c r="F347" s="572">
        <f>SUM(F342:F345)</f>
        <v>0</v>
      </c>
      <c r="G347" s="521">
        <f>SUM(G342:G345)</f>
        <v>0</v>
      </c>
    </row>
    <row r="348" spans="1:7" ht="16.5">
      <c r="A348" s="443"/>
      <c r="B348" s="449" t="s">
        <v>1</v>
      </c>
      <c r="C348" s="521">
        <f>C347+C340+C335</f>
        <v>0</v>
      </c>
      <c r="D348" s="521">
        <f>D347+D340+D335</f>
        <v>0</v>
      </c>
      <c r="E348" s="521">
        <f t="shared" ref="E348:G348" si="8">E347+E340+E335</f>
        <v>0</v>
      </c>
      <c r="F348" s="572">
        <f t="shared" si="8"/>
        <v>0</v>
      </c>
      <c r="G348" s="521">
        <f t="shared" si="8"/>
        <v>0</v>
      </c>
    </row>
  </sheetData>
  <mergeCells count="1">
    <mergeCell ref="A1:E1"/>
  </mergeCells>
  <phoneticPr fontId="63" type="noConversion"/>
  <printOptions horizontalCentered="1"/>
  <pageMargins left="0.7" right="0.7" top="0.75" bottom="0.75" header="0.3" footer="0.3"/>
  <pageSetup paperSize="9" scale="68" orientation="portrait" r:id="rId1"/>
  <rowBreaks count="6" manualBreakCount="6">
    <brk id="54" max="6" man="1"/>
    <brk id="105" max="6" man="1"/>
    <brk id="153" max="6" man="1"/>
    <brk id="210" max="6" man="1"/>
    <brk id="276" max="6" man="1"/>
    <brk id="329"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6"/>
  <sheetViews>
    <sheetView view="pageBreakPreview" topLeftCell="A16" zoomScale="85" zoomScaleSheetLayoutView="85" workbookViewId="0">
      <selection activeCell="E51" sqref="E51"/>
    </sheetView>
  </sheetViews>
  <sheetFormatPr defaultColWidth="9" defaultRowHeight="14"/>
  <cols>
    <col min="1" max="1" width="8.4140625" style="9" customWidth="1"/>
    <col min="2" max="2" width="26.6640625" bestFit="1" customWidth="1"/>
    <col min="3" max="10" width="13.33203125" customWidth="1"/>
    <col min="11" max="13" width="14.6640625" customWidth="1"/>
  </cols>
  <sheetData>
    <row r="1" spans="1:13" ht="14.4">
      <c r="A1" s="1"/>
      <c r="B1" s="774"/>
      <c r="C1" s="774"/>
      <c r="D1" s="774"/>
      <c r="E1" s="774"/>
      <c r="F1" s="774"/>
      <c r="G1" s="774"/>
      <c r="H1" s="774"/>
      <c r="I1" s="774"/>
      <c r="J1" s="774"/>
      <c r="K1" s="774"/>
      <c r="L1" s="774"/>
    </row>
    <row r="2" spans="1:13" ht="17.399999999999999">
      <c r="A2" s="802" t="str">
        <f>DataSheet!B8</f>
        <v>NAME OF THE CHURCH</v>
      </c>
      <c r="B2" s="802"/>
      <c r="C2" s="802"/>
      <c r="D2" s="802"/>
      <c r="E2" s="802"/>
      <c r="F2" s="802"/>
      <c r="G2" s="802"/>
      <c r="H2" s="802"/>
      <c r="I2" s="802"/>
      <c r="J2" s="802"/>
      <c r="K2" s="802"/>
      <c r="L2" s="802"/>
    </row>
    <row r="3" spans="1:13" ht="15.65">
      <c r="A3" s="803" t="s">
        <v>1769</v>
      </c>
      <c r="B3" s="803"/>
      <c r="C3" s="803"/>
      <c r="D3" s="803"/>
      <c r="E3" s="803"/>
      <c r="F3" s="803"/>
      <c r="G3" s="803"/>
      <c r="H3" s="803"/>
      <c r="I3" s="803"/>
      <c r="J3" s="803"/>
      <c r="K3" s="803"/>
      <c r="L3" s="803"/>
    </row>
    <row r="4" spans="1:13" ht="15.65">
      <c r="A4" s="803" t="str">
        <f>DataSheet!A10</f>
        <v xml:space="preserve">A Church under the Diocese of </v>
      </c>
      <c r="B4" s="803"/>
      <c r="C4" s="803"/>
      <c r="D4" s="803"/>
      <c r="E4" s="803"/>
      <c r="F4" s="803"/>
      <c r="G4" s="803"/>
      <c r="H4" s="803"/>
      <c r="I4" s="803"/>
      <c r="J4" s="803"/>
      <c r="K4" s="803"/>
      <c r="L4" s="803"/>
    </row>
    <row r="5" spans="1:13" ht="15" thickBot="1">
      <c r="A5" s="804" t="s">
        <v>1928</v>
      </c>
      <c r="B5" s="804"/>
      <c r="C5" s="804"/>
      <c r="D5" s="804"/>
      <c r="E5" s="804"/>
      <c r="F5" s="804"/>
      <c r="G5" s="804"/>
      <c r="H5" s="804"/>
      <c r="I5" s="804"/>
      <c r="J5" s="804"/>
      <c r="K5" s="804"/>
      <c r="L5" s="804"/>
    </row>
    <row r="6" spans="1:13" ht="14.25" customHeight="1">
      <c r="A6" s="805" t="s">
        <v>1770</v>
      </c>
      <c r="B6" s="807" t="s">
        <v>0</v>
      </c>
      <c r="C6" s="809" t="s">
        <v>1771</v>
      </c>
      <c r="D6" s="810"/>
      <c r="E6" s="810"/>
      <c r="F6" s="810"/>
      <c r="G6" s="811"/>
      <c r="H6" s="807" t="s">
        <v>475</v>
      </c>
      <c r="I6" s="812" t="s">
        <v>6</v>
      </c>
      <c r="J6" s="813"/>
      <c r="K6" s="814"/>
      <c r="L6" s="793" t="s">
        <v>1772</v>
      </c>
      <c r="M6" s="794"/>
    </row>
    <row r="7" spans="1:13" ht="28.5" customHeight="1">
      <c r="A7" s="806"/>
      <c r="B7" s="808"/>
      <c r="C7" s="795" t="s">
        <v>1773</v>
      </c>
      <c r="D7" s="797" t="s">
        <v>1774</v>
      </c>
      <c r="E7" s="797"/>
      <c r="F7" s="795" t="s">
        <v>1775</v>
      </c>
      <c r="G7" s="795" t="s">
        <v>1776</v>
      </c>
      <c r="H7" s="808"/>
      <c r="I7" s="798" t="s">
        <v>1777</v>
      </c>
      <c r="J7" s="798" t="s">
        <v>1784</v>
      </c>
      <c r="K7" s="798" t="s">
        <v>1778</v>
      </c>
      <c r="L7" s="795" t="s">
        <v>1785</v>
      </c>
      <c r="M7" s="800" t="s">
        <v>1779</v>
      </c>
    </row>
    <row r="8" spans="1:13" ht="27.75" customHeight="1">
      <c r="A8" s="806"/>
      <c r="B8" s="808"/>
      <c r="C8" s="796"/>
      <c r="D8" s="496" t="s">
        <v>1780</v>
      </c>
      <c r="E8" s="496" t="s">
        <v>476</v>
      </c>
      <c r="F8" s="796"/>
      <c r="G8" s="796"/>
      <c r="H8" s="808"/>
      <c r="I8" s="799"/>
      <c r="J8" s="799"/>
      <c r="K8" s="799"/>
      <c r="L8" s="796"/>
      <c r="M8" s="801"/>
    </row>
    <row r="9" spans="1:13" ht="15.65">
      <c r="A9" s="649"/>
      <c r="B9" s="497" t="s">
        <v>1781</v>
      </c>
      <c r="C9" s="498"/>
      <c r="D9" s="499"/>
      <c r="E9" s="499"/>
      <c r="F9" s="495"/>
      <c r="G9" s="495"/>
      <c r="H9" s="494"/>
      <c r="I9" s="499"/>
      <c r="J9" s="499"/>
      <c r="K9" s="498"/>
      <c r="L9" s="498"/>
      <c r="M9" s="650"/>
    </row>
    <row r="10" spans="1:13" ht="15.65">
      <c r="A10" s="649" t="s">
        <v>1454</v>
      </c>
      <c r="B10" s="90" t="s">
        <v>45</v>
      </c>
      <c r="C10" s="500">
        <v>0</v>
      </c>
      <c r="D10" s="500">
        <v>0</v>
      </c>
      <c r="E10" s="500">
        <v>0</v>
      </c>
      <c r="F10" s="500">
        <v>0</v>
      </c>
      <c r="G10" s="500">
        <f>C10+D10+E10-F10</f>
        <v>0</v>
      </c>
      <c r="H10" s="501"/>
      <c r="I10" s="90"/>
      <c r="J10" s="90"/>
      <c r="K10" s="90"/>
      <c r="L10" s="500">
        <f>G10-K10</f>
        <v>0</v>
      </c>
      <c r="M10" s="324"/>
    </row>
    <row r="11" spans="1:13" ht="15.65">
      <c r="A11" s="649" t="s">
        <v>1455</v>
      </c>
      <c r="B11" s="90" t="s">
        <v>46</v>
      </c>
      <c r="C11" s="500">
        <v>0</v>
      </c>
      <c r="D11" s="500">
        <v>0</v>
      </c>
      <c r="E11" s="500">
        <v>0</v>
      </c>
      <c r="F11" s="500">
        <v>0</v>
      </c>
      <c r="G11" s="500">
        <f t="shared" ref="G11:G12" si="0">C11+D11+E11-F11</f>
        <v>0</v>
      </c>
      <c r="H11" s="501"/>
      <c r="I11" s="90"/>
      <c r="J11" s="90"/>
      <c r="K11" s="90"/>
      <c r="L11" s="500">
        <f t="shared" ref="L11:L12" si="1">G11-K11</f>
        <v>0</v>
      </c>
      <c r="M11" s="324"/>
    </row>
    <row r="12" spans="1:13" ht="15.65">
      <c r="A12" s="649" t="s">
        <v>1456</v>
      </c>
      <c r="B12" s="90" t="s">
        <v>47</v>
      </c>
      <c r="C12" s="500">
        <v>0</v>
      </c>
      <c r="D12" s="500">
        <v>0</v>
      </c>
      <c r="E12" s="500">
        <v>0</v>
      </c>
      <c r="F12" s="500">
        <v>0</v>
      </c>
      <c r="G12" s="500">
        <f t="shared" si="0"/>
        <v>0</v>
      </c>
      <c r="H12" s="501"/>
      <c r="I12" s="90"/>
      <c r="J12" s="90"/>
      <c r="K12" s="90"/>
      <c r="L12" s="500">
        <f t="shared" si="1"/>
        <v>0</v>
      </c>
      <c r="M12" s="324"/>
    </row>
    <row r="13" spans="1:13" ht="15.65">
      <c r="A13" s="649"/>
      <c r="B13" s="502" t="s">
        <v>74</v>
      </c>
      <c r="C13" s="503">
        <f>SUM(C10:C12)</f>
        <v>0</v>
      </c>
      <c r="D13" s="503">
        <f t="shared" ref="D13:M13" si="2">SUM(D10:D12)</f>
        <v>0</v>
      </c>
      <c r="E13" s="503">
        <f t="shared" si="2"/>
        <v>0</v>
      </c>
      <c r="F13" s="503">
        <f t="shared" si="2"/>
        <v>0</v>
      </c>
      <c r="G13" s="503">
        <f>SUM(G10:G12)</f>
        <v>0</v>
      </c>
      <c r="H13" s="504"/>
      <c r="I13" s="505"/>
      <c r="J13" s="505"/>
      <c r="K13" s="505"/>
      <c r="L13" s="503">
        <f t="shared" si="2"/>
        <v>0</v>
      </c>
      <c r="M13" s="651">
        <f t="shared" si="2"/>
        <v>0</v>
      </c>
    </row>
    <row r="14" spans="1:13" ht="15.65">
      <c r="A14" s="649"/>
      <c r="B14" s="505" t="s">
        <v>477</v>
      </c>
      <c r="C14" s="500"/>
      <c r="D14" s="500"/>
      <c r="E14" s="500"/>
      <c r="F14" s="500"/>
      <c r="G14" s="500"/>
      <c r="H14" s="501"/>
      <c r="I14" s="90"/>
      <c r="J14" s="90"/>
      <c r="K14" s="90"/>
      <c r="L14" s="90"/>
      <c r="M14" s="650"/>
    </row>
    <row r="15" spans="1:13" ht="15.65">
      <c r="A15" s="649" t="s">
        <v>1457</v>
      </c>
      <c r="B15" s="417" t="s">
        <v>1029</v>
      </c>
      <c r="C15" s="500">
        <v>0</v>
      </c>
      <c r="D15" s="500">
        <v>0</v>
      </c>
      <c r="E15" s="500">
        <v>0</v>
      </c>
      <c r="F15" s="500">
        <v>0</v>
      </c>
      <c r="G15" s="500">
        <f>C15+D15+E15-F15</f>
        <v>0</v>
      </c>
      <c r="H15" s="501">
        <v>0.05</v>
      </c>
      <c r="I15" s="500">
        <v>0</v>
      </c>
      <c r="J15" s="500">
        <f t="shared" ref="J15:J25" si="3">((M15+D15-F15)*H15)+(E15*H15/2)</f>
        <v>0</v>
      </c>
      <c r="K15" s="500">
        <f t="shared" ref="K15:K25" si="4">I15+J15</f>
        <v>0</v>
      </c>
      <c r="L15" s="500">
        <f>G15-K15</f>
        <v>0</v>
      </c>
      <c r="M15" s="324"/>
    </row>
    <row r="16" spans="1:13" ht="15.65">
      <c r="A16" s="649" t="s">
        <v>1458</v>
      </c>
      <c r="B16" s="417" t="s">
        <v>48</v>
      </c>
      <c r="C16" s="500">
        <v>0</v>
      </c>
      <c r="D16" s="500">
        <v>0</v>
      </c>
      <c r="E16" s="500">
        <v>0</v>
      </c>
      <c r="F16" s="500">
        <v>0</v>
      </c>
      <c r="G16" s="500">
        <f t="shared" ref="G16:G25" si="5">C16+D16+E16-F16</f>
        <v>0</v>
      </c>
      <c r="H16" s="501">
        <v>0.05</v>
      </c>
      <c r="I16" s="500">
        <v>0</v>
      </c>
      <c r="J16" s="500">
        <f t="shared" si="3"/>
        <v>0</v>
      </c>
      <c r="K16" s="500">
        <f t="shared" si="4"/>
        <v>0</v>
      </c>
      <c r="L16" s="500">
        <f t="shared" ref="L16:L25" si="6">G16-K16</f>
        <v>0</v>
      </c>
      <c r="M16" s="324"/>
    </row>
    <row r="17" spans="1:13" ht="15.65">
      <c r="A17" s="649" t="s">
        <v>1459</v>
      </c>
      <c r="B17" s="417" t="s">
        <v>1030</v>
      </c>
      <c r="C17" s="500">
        <v>0</v>
      </c>
      <c r="D17" s="500">
        <v>0</v>
      </c>
      <c r="E17" s="500">
        <v>0</v>
      </c>
      <c r="F17" s="500">
        <v>0</v>
      </c>
      <c r="G17" s="500">
        <f t="shared" si="5"/>
        <v>0</v>
      </c>
      <c r="H17" s="501">
        <v>0.05</v>
      </c>
      <c r="I17" s="500">
        <v>0</v>
      </c>
      <c r="J17" s="500">
        <f t="shared" si="3"/>
        <v>0</v>
      </c>
      <c r="K17" s="500">
        <f t="shared" si="4"/>
        <v>0</v>
      </c>
      <c r="L17" s="500">
        <f t="shared" si="6"/>
        <v>0</v>
      </c>
      <c r="M17" s="324"/>
    </row>
    <row r="18" spans="1:13" ht="15.65">
      <c r="A18" s="649" t="s">
        <v>1460</v>
      </c>
      <c r="B18" s="417" t="s">
        <v>1060</v>
      </c>
      <c r="C18" s="500">
        <v>0</v>
      </c>
      <c r="D18" s="500">
        <v>0</v>
      </c>
      <c r="E18" s="500">
        <v>0</v>
      </c>
      <c r="F18" s="500">
        <v>0</v>
      </c>
      <c r="G18" s="500">
        <f t="shared" si="5"/>
        <v>0</v>
      </c>
      <c r="H18" s="501">
        <v>0.05</v>
      </c>
      <c r="I18" s="500">
        <v>0</v>
      </c>
      <c r="J18" s="500">
        <f t="shared" si="3"/>
        <v>0</v>
      </c>
      <c r="K18" s="500">
        <f t="shared" si="4"/>
        <v>0</v>
      </c>
      <c r="L18" s="500">
        <f t="shared" si="6"/>
        <v>0</v>
      </c>
      <c r="M18" s="324"/>
    </row>
    <row r="19" spans="1:13" ht="15.65">
      <c r="A19" s="649" t="s">
        <v>1461</v>
      </c>
      <c r="B19" s="417" t="s">
        <v>1061</v>
      </c>
      <c r="C19" s="500">
        <v>0</v>
      </c>
      <c r="D19" s="500">
        <v>0</v>
      </c>
      <c r="E19" s="500">
        <v>0</v>
      </c>
      <c r="F19" s="500">
        <v>0</v>
      </c>
      <c r="G19" s="500">
        <f t="shared" si="5"/>
        <v>0</v>
      </c>
      <c r="H19" s="501">
        <v>0.05</v>
      </c>
      <c r="I19" s="500">
        <v>0</v>
      </c>
      <c r="J19" s="500">
        <f t="shared" si="3"/>
        <v>0</v>
      </c>
      <c r="K19" s="500">
        <f t="shared" si="4"/>
        <v>0</v>
      </c>
      <c r="L19" s="500">
        <f t="shared" si="6"/>
        <v>0</v>
      </c>
      <c r="M19" s="324"/>
    </row>
    <row r="20" spans="1:13" ht="15.65">
      <c r="A20" s="649" t="s">
        <v>1152</v>
      </c>
      <c r="B20" s="417" t="s">
        <v>1062</v>
      </c>
      <c r="C20" s="500">
        <v>0</v>
      </c>
      <c r="D20" s="500">
        <v>0</v>
      </c>
      <c r="E20" s="500">
        <v>0</v>
      </c>
      <c r="F20" s="500">
        <v>0</v>
      </c>
      <c r="G20" s="500">
        <f t="shared" si="5"/>
        <v>0</v>
      </c>
      <c r="H20" s="501">
        <v>0.05</v>
      </c>
      <c r="I20" s="500">
        <v>0</v>
      </c>
      <c r="J20" s="500">
        <f t="shared" si="3"/>
        <v>0</v>
      </c>
      <c r="K20" s="500">
        <f t="shared" si="4"/>
        <v>0</v>
      </c>
      <c r="L20" s="500">
        <f t="shared" si="6"/>
        <v>0</v>
      </c>
      <c r="M20" s="324"/>
    </row>
    <row r="21" spans="1:13" ht="15.65">
      <c r="A21" s="649" t="s">
        <v>1153</v>
      </c>
      <c r="B21" s="417" t="s">
        <v>49</v>
      </c>
      <c r="C21" s="500">
        <v>0</v>
      </c>
      <c r="D21" s="500">
        <v>0</v>
      </c>
      <c r="E21" s="500">
        <v>0</v>
      </c>
      <c r="F21" s="500">
        <v>0</v>
      </c>
      <c r="G21" s="500">
        <f t="shared" si="5"/>
        <v>0</v>
      </c>
      <c r="H21" s="501">
        <v>0.05</v>
      </c>
      <c r="I21" s="500">
        <v>0</v>
      </c>
      <c r="J21" s="500">
        <f t="shared" si="3"/>
        <v>0</v>
      </c>
      <c r="K21" s="500">
        <f t="shared" si="4"/>
        <v>0</v>
      </c>
      <c r="L21" s="500">
        <f t="shared" si="6"/>
        <v>0</v>
      </c>
      <c r="M21" s="324"/>
    </row>
    <row r="22" spans="1:13" ht="15.65">
      <c r="A22" s="649" t="s">
        <v>1154</v>
      </c>
      <c r="B22" s="417" t="s">
        <v>1028</v>
      </c>
      <c r="C22" s="500">
        <v>0</v>
      </c>
      <c r="D22" s="500">
        <v>0</v>
      </c>
      <c r="E22" s="500">
        <v>0</v>
      </c>
      <c r="F22" s="500">
        <v>0</v>
      </c>
      <c r="G22" s="500">
        <f t="shared" si="5"/>
        <v>0</v>
      </c>
      <c r="H22" s="501">
        <v>0.05</v>
      </c>
      <c r="I22" s="500">
        <v>0</v>
      </c>
      <c r="J22" s="500">
        <f t="shared" si="3"/>
        <v>0</v>
      </c>
      <c r="K22" s="500">
        <f t="shared" si="4"/>
        <v>0</v>
      </c>
      <c r="L22" s="500">
        <f t="shared" si="6"/>
        <v>0</v>
      </c>
      <c r="M22" s="324"/>
    </row>
    <row r="23" spans="1:13" ht="15.65">
      <c r="A23" s="649" t="s">
        <v>1155</v>
      </c>
      <c r="B23" s="417" t="s">
        <v>1035</v>
      </c>
      <c r="C23" s="500">
        <v>0</v>
      </c>
      <c r="D23" s="500">
        <v>0</v>
      </c>
      <c r="E23" s="500">
        <v>0</v>
      </c>
      <c r="F23" s="500">
        <v>0</v>
      </c>
      <c r="G23" s="500">
        <f t="shared" si="5"/>
        <v>0</v>
      </c>
      <c r="H23" s="501">
        <v>0.05</v>
      </c>
      <c r="I23" s="500">
        <v>0</v>
      </c>
      <c r="J23" s="500">
        <f t="shared" si="3"/>
        <v>0</v>
      </c>
      <c r="K23" s="500">
        <f t="shared" si="4"/>
        <v>0</v>
      </c>
      <c r="L23" s="500">
        <f t="shared" si="6"/>
        <v>0</v>
      </c>
      <c r="M23" s="324"/>
    </row>
    <row r="24" spans="1:13" ht="15.65">
      <c r="A24" s="649" t="s">
        <v>1156</v>
      </c>
      <c r="B24" s="417" t="s">
        <v>50</v>
      </c>
      <c r="C24" s="500">
        <v>0</v>
      </c>
      <c r="D24" s="500">
        <v>0</v>
      </c>
      <c r="E24" s="500">
        <v>0</v>
      </c>
      <c r="F24" s="500">
        <v>0</v>
      </c>
      <c r="G24" s="500">
        <f t="shared" si="5"/>
        <v>0</v>
      </c>
      <c r="H24" s="501">
        <v>0.05</v>
      </c>
      <c r="I24" s="500">
        <v>0</v>
      </c>
      <c r="J24" s="500">
        <f t="shared" si="3"/>
        <v>0</v>
      </c>
      <c r="K24" s="500">
        <f t="shared" si="4"/>
        <v>0</v>
      </c>
      <c r="L24" s="500">
        <f t="shared" si="6"/>
        <v>0</v>
      </c>
      <c r="M24" s="324"/>
    </row>
    <row r="25" spans="1:13" ht="15.65">
      <c r="A25" s="649" t="s">
        <v>1157</v>
      </c>
      <c r="B25" s="417" t="s">
        <v>51</v>
      </c>
      <c r="C25" s="500">
        <v>0</v>
      </c>
      <c r="D25" s="500">
        <v>0</v>
      </c>
      <c r="E25" s="500">
        <v>0</v>
      </c>
      <c r="F25" s="500">
        <v>0</v>
      </c>
      <c r="G25" s="500">
        <f t="shared" si="5"/>
        <v>0</v>
      </c>
      <c r="H25" s="501">
        <v>0.05</v>
      </c>
      <c r="I25" s="500">
        <v>0</v>
      </c>
      <c r="J25" s="500">
        <f t="shared" si="3"/>
        <v>0</v>
      </c>
      <c r="K25" s="500">
        <f t="shared" si="4"/>
        <v>0</v>
      </c>
      <c r="L25" s="500">
        <f t="shared" si="6"/>
        <v>0</v>
      </c>
      <c r="M25" s="324"/>
    </row>
    <row r="26" spans="1:13" ht="15.65">
      <c r="A26" s="649"/>
      <c r="B26" s="502" t="s">
        <v>74</v>
      </c>
      <c r="C26" s="503">
        <f>SUM(C15:C25)</f>
        <v>0</v>
      </c>
      <c r="D26" s="503">
        <f>SUM(D15:D25)</f>
        <v>0</v>
      </c>
      <c r="E26" s="503">
        <f>SUM(E15:E25)</f>
        <v>0</v>
      </c>
      <c r="F26" s="503">
        <f>SUM(F15:F25)</f>
        <v>0</v>
      </c>
      <c r="G26" s="503">
        <f>SUM(G15:G25)</f>
        <v>0</v>
      </c>
      <c r="H26" s="505"/>
      <c r="I26" s="503">
        <f>SUM(I15:I25)</f>
        <v>0</v>
      </c>
      <c r="J26" s="503">
        <f>SUM(J15:J25)</f>
        <v>0</v>
      </c>
      <c r="K26" s="503">
        <f>SUM(K15:K25)</f>
        <v>0</v>
      </c>
      <c r="L26" s="503">
        <f>SUM(L15:L25)</f>
        <v>0</v>
      </c>
      <c r="M26" s="651">
        <f>SUM(M15:M25)</f>
        <v>0</v>
      </c>
    </row>
    <row r="27" spans="1:13" ht="15.65">
      <c r="A27" s="649"/>
      <c r="B27" s="419" t="s">
        <v>1063</v>
      </c>
      <c r="C27" s="500"/>
      <c r="D27" s="500"/>
      <c r="E27" s="500"/>
      <c r="F27" s="500"/>
      <c r="G27" s="500"/>
      <c r="H27" s="501"/>
      <c r="I27" s="500"/>
      <c r="J27" s="500"/>
      <c r="K27" s="500"/>
      <c r="L27" s="500"/>
      <c r="M27" s="650"/>
    </row>
    <row r="28" spans="1:13" ht="15.65">
      <c r="A28" s="649" t="s">
        <v>1158</v>
      </c>
      <c r="B28" s="417" t="s">
        <v>57</v>
      </c>
      <c r="C28" s="500">
        <v>0</v>
      </c>
      <c r="D28" s="500">
        <v>0</v>
      </c>
      <c r="E28" s="500">
        <v>0</v>
      </c>
      <c r="F28" s="500">
        <v>0</v>
      </c>
      <c r="G28" s="500">
        <f t="shared" ref="G28:G30" si="7">C28+D28+E28-F28</f>
        <v>0</v>
      </c>
      <c r="H28" s="501">
        <v>0.1</v>
      </c>
      <c r="I28" s="500">
        <v>0</v>
      </c>
      <c r="J28" s="500">
        <f t="shared" ref="J28:J30" si="8">((M28+D28-F28)*H28)+(E28*H28/2)</f>
        <v>0</v>
      </c>
      <c r="K28" s="500">
        <f>I28+J28</f>
        <v>0</v>
      </c>
      <c r="L28" s="500">
        <f t="shared" ref="L28:L30" si="9">G28-K28</f>
        <v>0</v>
      </c>
      <c r="M28" s="324"/>
    </row>
    <row r="29" spans="1:13" ht="15.65">
      <c r="A29" s="649" t="s">
        <v>1159</v>
      </c>
      <c r="B29" s="417" t="s">
        <v>1037</v>
      </c>
      <c r="C29" s="500">
        <v>0</v>
      </c>
      <c r="D29" s="500">
        <v>0</v>
      </c>
      <c r="E29" s="500">
        <v>0</v>
      </c>
      <c r="F29" s="500">
        <v>0</v>
      </c>
      <c r="G29" s="500">
        <f t="shared" si="7"/>
        <v>0</v>
      </c>
      <c r="H29" s="501">
        <v>0.1</v>
      </c>
      <c r="I29" s="500">
        <v>0</v>
      </c>
      <c r="J29" s="500">
        <f t="shared" si="8"/>
        <v>0</v>
      </c>
      <c r="K29" s="500">
        <f t="shared" ref="K29:K30" si="10">I29+J29</f>
        <v>0</v>
      </c>
      <c r="L29" s="500">
        <f t="shared" si="9"/>
        <v>0</v>
      </c>
      <c r="M29" s="324"/>
    </row>
    <row r="30" spans="1:13" ht="15.5">
      <c r="A30" s="649" t="s">
        <v>1160</v>
      </c>
      <c r="B30" s="417" t="s">
        <v>1038</v>
      </c>
      <c r="C30" s="500">
        <v>0</v>
      </c>
      <c r="D30" s="500">
        <v>0</v>
      </c>
      <c r="E30" s="500">
        <v>0</v>
      </c>
      <c r="F30" s="500">
        <v>0</v>
      </c>
      <c r="G30" s="500">
        <f t="shared" si="7"/>
        <v>0</v>
      </c>
      <c r="H30" s="501">
        <v>0.1</v>
      </c>
      <c r="I30" s="500">
        <v>0</v>
      </c>
      <c r="J30" s="500">
        <f t="shared" si="8"/>
        <v>0</v>
      </c>
      <c r="K30" s="500">
        <f t="shared" si="10"/>
        <v>0</v>
      </c>
      <c r="L30" s="500">
        <f t="shared" si="9"/>
        <v>0</v>
      </c>
      <c r="M30" s="324"/>
    </row>
    <row r="31" spans="1:13" ht="15">
      <c r="A31" s="649"/>
      <c r="B31" s="502" t="s">
        <v>74</v>
      </c>
      <c r="C31" s="503">
        <f>SUM(C28:C30)</f>
        <v>0</v>
      </c>
      <c r="D31" s="503">
        <f>SUM(D28:D30)</f>
        <v>0</v>
      </c>
      <c r="E31" s="503">
        <f>SUM(E28:E30)</f>
        <v>0</v>
      </c>
      <c r="F31" s="503">
        <f>SUM(F28:F30)</f>
        <v>0</v>
      </c>
      <c r="G31" s="503">
        <f>SUM(G28:G30)</f>
        <v>0</v>
      </c>
      <c r="H31" s="505"/>
      <c r="I31" s="503">
        <f>SUM(I28:I30)</f>
        <v>0</v>
      </c>
      <c r="J31" s="503">
        <f>SUM(J28:J30)</f>
        <v>0</v>
      </c>
      <c r="K31" s="503">
        <f>SUM(K28:K30)</f>
        <v>0</v>
      </c>
      <c r="L31" s="503">
        <f>SUM(L28:L30)</f>
        <v>0</v>
      </c>
      <c r="M31" s="651">
        <f>SUM(M28:M30)</f>
        <v>0</v>
      </c>
    </row>
    <row r="32" spans="1:13" ht="15.5">
      <c r="A32" s="649"/>
      <c r="B32" s="419" t="s">
        <v>1064</v>
      </c>
      <c r="C32" s="652"/>
      <c r="D32" s="652"/>
      <c r="E32" s="652"/>
      <c r="F32" s="652"/>
      <c r="G32" s="652"/>
      <c r="H32" s="653"/>
      <c r="I32" s="652"/>
      <c r="J32" s="652"/>
      <c r="K32" s="652"/>
      <c r="L32" s="652"/>
      <c r="M32" s="654"/>
    </row>
    <row r="33" spans="1:13" ht="15.5">
      <c r="A33" s="649" t="s">
        <v>1161</v>
      </c>
      <c r="B33" s="417" t="s">
        <v>54</v>
      </c>
      <c r="C33" s="500">
        <v>0</v>
      </c>
      <c r="D33" s="500">
        <v>0</v>
      </c>
      <c r="E33" s="500">
        <v>0</v>
      </c>
      <c r="F33" s="500">
        <v>0</v>
      </c>
      <c r="G33" s="500">
        <f t="shared" ref="G33:G34" si="11">C33+D33+E33-F33</f>
        <v>0</v>
      </c>
      <c r="H33" s="501">
        <v>0.15</v>
      </c>
      <c r="I33" s="500">
        <v>0</v>
      </c>
      <c r="J33" s="500">
        <f t="shared" ref="J33:J34" si="12">((M33+D33-F33)*H33)+(E33*H33/2)</f>
        <v>0</v>
      </c>
      <c r="K33" s="500">
        <f t="shared" ref="K33:K34" si="13">I33+J33</f>
        <v>0</v>
      </c>
      <c r="L33" s="500">
        <f>G33-K33</f>
        <v>0</v>
      </c>
      <c r="M33" s="324"/>
    </row>
    <row r="34" spans="1:13" ht="15.5">
      <c r="A34" s="649" t="s">
        <v>1162</v>
      </c>
      <c r="B34" s="417" t="s">
        <v>55</v>
      </c>
      <c r="C34" s="500">
        <v>0</v>
      </c>
      <c r="D34" s="500">
        <v>0</v>
      </c>
      <c r="E34" s="500">
        <v>0</v>
      </c>
      <c r="F34" s="500">
        <v>0</v>
      </c>
      <c r="G34" s="500">
        <f t="shared" si="11"/>
        <v>0</v>
      </c>
      <c r="H34" s="501">
        <v>0.15</v>
      </c>
      <c r="I34" s="500">
        <v>0</v>
      </c>
      <c r="J34" s="500">
        <f t="shared" si="12"/>
        <v>0</v>
      </c>
      <c r="K34" s="500">
        <f t="shared" si="13"/>
        <v>0</v>
      </c>
      <c r="L34" s="500">
        <f>G34-K34</f>
        <v>0</v>
      </c>
      <c r="M34" s="324"/>
    </row>
    <row r="35" spans="1:13" ht="15">
      <c r="A35" s="649"/>
      <c r="B35" s="502" t="s">
        <v>74</v>
      </c>
      <c r="C35" s="503">
        <f>SUM(C33:C34)</f>
        <v>0</v>
      </c>
      <c r="D35" s="503">
        <f t="shared" ref="D35:G35" si="14">SUM(D33:D34)</f>
        <v>0</v>
      </c>
      <c r="E35" s="503">
        <f t="shared" si="14"/>
        <v>0</v>
      </c>
      <c r="F35" s="503">
        <f t="shared" si="14"/>
        <v>0</v>
      </c>
      <c r="G35" s="503">
        <f t="shared" si="14"/>
        <v>0</v>
      </c>
      <c r="H35" s="505"/>
      <c r="I35" s="503">
        <f>SUM(I33:I34)</f>
        <v>0</v>
      </c>
      <c r="J35" s="503">
        <f t="shared" ref="J35:M35" si="15">SUM(J33:J34)</f>
        <v>0</v>
      </c>
      <c r="K35" s="503">
        <f t="shared" si="15"/>
        <v>0</v>
      </c>
      <c r="L35" s="503">
        <f t="shared" si="15"/>
        <v>0</v>
      </c>
      <c r="M35" s="651">
        <f t="shared" si="15"/>
        <v>0</v>
      </c>
    </row>
    <row r="36" spans="1:13" ht="15.5">
      <c r="A36" s="649"/>
      <c r="B36" s="505" t="s">
        <v>1782</v>
      </c>
      <c r="C36" s="500"/>
      <c r="D36" s="500"/>
      <c r="E36" s="500"/>
      <c r="F36" s="500"/>
      <c r="G36" s="500"/>
      <c r="H36" s="501"/>
      <c r="I36" s="500"/>
      <c r="J36" s="500"/>
      <c r="K36" s="500"/>
      <c r="L36" s="500"/>
      <c r="M36" s="650"/>
    </row>
    <row r="37" spans="1:13" ht="15.5">
      <c r="A37" s="649" t="s">
        <v>1163</v>
      </c>
      <c r="B37" s="417" t="s">
        <v>1065</v>
      </c>
      <c r="C37" s="500">
        <v>0</v>
      </c>
      <c r="D37" s="500">
        <v>0</v>
      </c>
      <c r="E37" s="500">
        <v>0</v>
      </c>
      <c r="F37" s="500">
        <v>0</v>
      </c>
      <c r="G37" s="500">
        <f t="shared" ref="G37:G38" si="16">C37+D37+E37-F37</f>
        <v>0</v>
      </c>
      <c r="H37" s="501">
        <v>0.4</v>
      </c>
      <c r="I37" s="500">
        <v>0</v>
      </c>
      <c r="J37" s="500">
        <f t="shared" ref="J37:J38" si="17">((M37+D37-F37)*H37)+(E37*H37/2)</f>
        <v>0</v>
      </c>
      <c r="K37" s="500">
        <f t="shared" ref="K37:K38" si="18">I37+J37</f>
        <v>0</v>
      </c>
      <c r="L37" s="500">
        <f t="shared" ref="L37:L38" si="19">G37-K37</f>
        <v>0</v>
      </c>
      <c r="M37" s="324"/>
    </row>
    <row r="38" spans="1:13" ht="15.5">
      <c r="A38" s="649" t="s">
        <v>1164</v>
      </c>
      <c r="B38" s="417" t="s">
        <v>1066</v>
      </c>
      <c r="C38" s="500">
        <v>0</v>
      </c>
      <c r="D38" s="500">
        <v>0</v>
      </c>
      <c r="E38" s="500">
        <v>0</v>
      </c>
      <c r="F38" s="500">
        <v>0</v>
      </c>
      <c r="G38" s="500">
        <f t="shared" si="16"/>
        <v>0</v>
      </c>
      <c r="H38" s="501">
        <v>0.4</v>
      </c>
      <c r="I38" s="500">
        <v>0</v>
      </c>
      <c r="J38" s="500">
        <f t="shared" si="17"/>
        <v>0</v>
      </c>
      <c r="K38" s="500">
        <f t="shared" si="18"/>
        <v>0</v>
      </c>
      <c r="L38" s="500">
        <f t="shared" si="19"/>
        <v>0</v>
      </c>
      <c r="M38" s="324"/>
    </row>
    <row r="39" spans="1:13" ht="15">
      <c r="A39" s="649"/>
      <c r="B39" s="502" t="s">
        <v>74</v>
      </c>
      <c r="C39" s="503">
        <f>SUM(C37:C38)</f>
        <v>0</v>
      </c>
      <c r="D39" s="503">
        <f t="shared" ref="D39:L39" si="20">SUM(D37:D38)</f>
        <v>0</v>
      </c>
      <c r="E39" s="503">
        <f t="shared" si="20"/>
        <v>0</v>
      </c>
      <c r="F39" s="503">
        <f t="shared" si="20"/>
        <v>0</v>
      </c>
      <c r="G39" s="503">
        <f t="shared" si="20"/>
        <v>0</v>
      </c>
      <c r="H39" s="505"/>
      <c r="I39" s="503">
        <f t="shared" si="20"/>
        <v>0</v>
      </c>
      <c r="J39" s="503">
        <f>SUM(J37:J38)</f>
        <v>0</v>
      </c>
      <c r="K39" s="503">
        <f>SUM(K37:K38)</f>
        <v>0</v>
      </c>
      <c r="L39" s="503">
        <f t="shared" si="20"/>
        <v>0</v>
      </c>
      <c r="M39" s="651">
        <f>SUM(M37:M38)</f>
        <v>0</v>
      </c>
    </row>
    <row r="40" spans="1:13" ht="15.5">
      <c r="A40" s="649"/>
      <c r="B40" s="419" t="s">
        <v>52</v>
      </c>
      <c r="C40" s="503"/>
      <c r="D40" s="503"/>
      <c r="E40" s="503"/>
      <c r="F40" s="503"/>
      <c r="G40" s="503"/>
      <c r="H40" s="90"/>
      <c r="I40" s="503"/>
      <c r="J40" s="503"/>
      <c r="K40" s="503"/>
      <c r="L40" s="503"/>
      <c r="M40" s="650"/>
    </row>
    <row r="41" spans="1:13" ht="15.5">
      <c r="A41" s="649" t="s">
        <v>1165</v>
      </c>
      <c r="B41" s="420" t="s">
        <v>1041</v>
      </c>
      <c r="C41" s="500">
        <v>0</v>
      </c>
      <c r="D41" s="500">
        <v>0</v>
      </c>
      <c r="E41" s="500">
        <v>0</v>
      </c>
      <c r="F41" s="500">
        <v>0</v>
      </c>
      <c r="G41" s="500">
        <f t="shared" ref="G41:G44" si="21">C41+D41+E41-F41</f>
        <v>0</v>
      </c>
      <c r="H41" s="501">
        <v>0.15</v>
      </c>
      <c r="I41" s="500">
        <v>0</v>
      </c>
      <c r="J41" s="500">
        <f t="shared" ref="J41:J44" si="22">((M41+D41-F41)*H41)+(E41*H41/2)</f>
        <v>0</v>
      </c>
      <c r="K41" s="500">
        <f t="shared" ref="K41" si="23">I41+J41</f>
        <v>0</v>
      </c>
      <c r="L41" s="500">
        <f t="shared" ref="L41" si="24">G41-K41</f>
        <v>0</v>
      </c>
      <c r="M41" s="324"/>
    </row>
    <row r="42" spans="1:13" ht="15.5">
      <c r="A42" s="649" t="s">
        <v>1166</v>
      </c>
      <c r="B42" s="417" t="s">
        <v>52</v>
      </c>
      <c r="C42" s="500">
        <v>0</v>
      </c>
      <c r="D42" s="500">
        <v>0</v>
      </c>
      <c r="E42" s="500">
        <v>0</v>
      </c>
      <c r="F42" s="500">
        <v>0</v>
      </c>
      <c r="G42" s="500">
        <f t="shared" si="21"/>
        <v>0</v>
      </c>
      <c r="H42" s="501">
        <v>0.15</v>
      </c>
      <c r="I42" s="500">
        <v>0</v>
      </c>
      <c r="J42" s="500">
        <f t="shared" si="22"/>
        <v>0</v>
      </c>
      <c r="K42" s="500">
        <f t="shared" ref="K42:K44" si="25">I42+J42</f>
        <v>0</v>
      </c>
      <c r="L42" s="500">
        <f t="shared" ref="L42:L44" si="26">G42-K42</f>
        <v>0</v>
      </c>
      <c r="M42" s="324"/>
    </row>
    <row r="43" spans="1:13" ht="15.5">
      <c r="A43" s="649" t="s">
        <v>1167</v>
      </c>
      <c r="B43" s="417" t="s">
        <v>53</v>
      </c>
      <c r="C43" s="500">
        <v>0</v>
      </c>
      <c r="D43" s="500">
        <v>0</v>
      </c>
      <c r="E43" s="500">
        <v>0</v>
      </c>
      <c r="F43" s="500">
        <v>0</v>
      </c>
      <c r="G43" s="500">
        <f t="shared" si="21"/>
        <v>0</v>
      </c>
      <c r="H43" s="501">
        <v>0.15</v>
      </c>
      <c r="I43" s="500">
        <v>0</v>
      </c>
      <c r="J43" s="500">
        <f t="shared" si="22"/>
        <v>0</v>
      </c>
      <c r="K43" s="500">
        <f t="shared" si="25"/>
        <v>0</v>
      </c>
      <c r="L43" s="500">
        <f t="shared" si="26"/>
        <v>0</v>
      </c>
      <c r="M43" s="324"/>
    </row>
    <row r="44" spans="1:13" ht="15.5">
      <c r="A44" s="649" t="s">
        <v>1168</v>
      </c>
      <c r="B44" s="417" t="s">
        <v>56</v>
      </c>
      <c r="C44" s="500">
        <v>0</v>
      </c>
      <c r="D44" s="500">
        <v>0</v>
      </c>
      <c r="E44" s="500">
        <v>0</v>
      </c>
      <c r="F44" s="500">
        <v>0</v>
      </c>
      <c r="G44" s="500">
        <f t="shared" si="21"/>
        <v>0</v>
      </c>
      <c r="H44" s="501">
        <v>0.15</v>
      </c>
      <c r="I44" s="500">
        <v>0</v>
      </c>
      <c r="J44" s="500">
        <f t="shared" si="22"/>
        <v>0</v>
      </c>
      <c r="K44" s="500">
        <f t="shared" si="25"/>
        <v>0</v>
      </c>
      <c r="L44" s="500">
        <f t="shared" si="26"/>
        <v>0</v>
      </c>
      <c r="M44" s="324"/>
    </row>
    <row r="45" spans="1:13" ht="15.5">
      <c r="A45" s="649"/>
      <c r="B45" s="418" t="s">
        <v>74</v>
      </c>
      <c r="C45" s="503">
        <f>SUM(C41:C44)</f>
        <v>0</v>
      </c>
      <c r="D45" s="503">
        <f>SUM(D41:D44)</f>
        <v>0</v>
      </c>
      <c r="E45" s="503">
        <f>SUM(E41:E44)</f>
        <v>0</v>
      </c>
      <c r="F45" s="503">
        <f>SUM(F41:F44)</f>
        <v>0</v>
      </c>
      <c r="G45" s="503">
        <f>SUM(G41:G44)</f>
        <v>0</v>
      </c>
      <c r="H45" s="507"/>
      <c r="I45" s="503">
        <f>SUM(I41:I44)</f>
        <v>0</v>
      </c>
      <c r="J45" s="503">
        <f>SUM(J41:J44)</f>
        <v>0</v>
      </c>
      <c r="K45" s="503">
        <f>SUM(K41:K44)</f>
        <v>0</v>
      </c>
      <c r="L45" s="503">
        <f>SUM(L41:L44)</f>
        <v>0</v>
      </c>
      <c r="M45" s="655">
        <f>SUM(M41:M44)</f>
        <v>0</v>
      </c>
    </row>
    <row r="46" spans="1:13" ht="15.5">
      <c r="A46" s="649"/>
      <c r="B46" s="419" t="s">
        <v>1838</v>
      </c>
      <c r="C46" s="503"/>
      <c r="D46" s="503"/>
      <c r="E46" s="503"/>
      <c r="F46" s="503"/>
      <c r="G46" s="503"/>
      <c r="H46" s="507"/>
      <c r="I46" s="503"/>
      <c r="J46" s="503"/>
      <c r="K46" s="503"/>
      <c r="L46" s="503"/>
      <c r="M46" s="655"/>
    </row>
    <row r="47" spans="1:13" ht="15.5">
      <c r="A47" s="649" t="s">
        <v>1169</v>
      </c>
      <c r="B47" s="531" t="s">
        <v>1838</v>
      </c>
      <c r="C47" s="500">
        <v>0</v>
      </c>
      <c r="D47" s="500">
        <v>0</v>
      </c>
      <c r="E47" s="500">
        <v>0</v>
      </c>
      <c r="F47" s="500">
        <v>0</v>
      </c>
      <c r="G47" s="500">
        <f t="shared" ref="G47" si="27">C47+D47+E47-F47</f>
        <v>0</v>
      </c>
      <c r="H47" s="501">
        <v>0.4</v>
      </c>
      <c r="I47" s="500">
        <v>0</v>
      </c>
      <c r="J47" s="500">
        <f t="shared" ref="J47" si="28">((M47+D47-F47)*H47)+(E47*H47/2)</f>
        <v>0</v>
      </c>
      <c r="K47" s="500">
        <f t="shared" ref="K47" si="29">I47+J47</f>
        <v>0</v>
      </c>
      <c r="L47" s="500">
        <f t="shared" ref="L47" si="30">G47-K47</f>
        <v>0</v>
      </c>
      <c r="M47" s="655"/>
    </row>
    <row r="48" spans="1:13" ht="15.5">
      <c r="A48" s="649"/>
      <c r="B48" s="418" t="s">
        <v>74</v>
      </c>
      <c r="C48" s="503">
        <f>SUM(C47)</f>
        <v>0</v>
      </c>
      <c r="D48" s="503">
        <f t="shared" ref="D48:M48" si="31">SUM(D47)</f>
        <v>0</v>
      </c>
      <c r="E48" s="503">
        <f t="shared" si="31"/>
        <v>0</v>
      </c>
      <c r="F48" s="503">
        <f t="shared" si="31"/>
        <v>0</v>
      </c>
      <c r="G48" s="503">
        <f t="shared" si="31"/>
        <v>0</v>
      </c>
      <c r="H48" s="503">
        <f t="shared" si="31"/>
        <v>0.4</v>
      </c>
      <c r="I48" s="503">
        <f t="shared" si="31"/>
        <v>0</v>
      </c>
      <c r="J48" s="503">
        <f t="shared" si="31"/>
        <v>0</v>
      </c>
      <c r="K48" s="503">
        <f t="shared" si="31"/>
        <v>0</v>
      </c>
      <c r="L48" s="503">
        <f t="shared" si="31"/>
        <v>0</v>
      </c>
      <c r="M48" s="651">
        <f t="shared" si="31"/>
        <v>0</v>
      </c>
    </row>
    <row r="49" spans="1:13" ht="15.5">
      <c r="A49" s="649"/>
      <c r="B49" s="419" t="s">
        <v>1067</v>
      </c>
      <c r="C49" s="503"/>
      <c r="D49" s="503"/>
      <c r="E49" s="503"/>
      <c r="F49" s="503"/>
      <c r="G49" s="503"/>
      <c r="H49" s="507"/>
      <c r="I49" s="503"/>
      <c r="J49" s="503"/>
      <c r="K49" s="503"/>
      <c r="L49" s="503"/>
      <c r="M49" s="650"/>
    </row>
    <row r="50" spans="1:13" ht="15.5">
      <c r="A50" s="649" t="s">
        <v>1170</v>
      </c>
      <c r="B50" s="417" t="s">
        <v>58</v>
      </c>
      <c r="C50" s="500">
        <v>0</v>
      </c>
      <c r="D50" s="500">
        <v>0</v>
      </c>
      <c r="E50" s="500">
        <v>0</v>
      </c>
      <c r="F50" s="500">
        <v>0</v>
      </c>
      <c r="G50" s="500">
        <f t="shared" ref="G50" si="32">C50+D50+E50-F50</f>
        <v>0</v>
      </c>
      <c r="H50" s="501">
        <v>1</v>
      </c>
      <c r="I50" s="500">
        <v>0</v>
      </c>
      <c r="J50" s="500">
        <f t="shared" ref="J50" si="33">((M50+D50-F50)*H50)+(E50*H50/2)</f>
        <v>0</v>
      </c>
      <c r="K50" s="500">
        <f t="shared" ref="K50" si="34">I50+J50</f>
        <v>0</v>
      </c>
      <c r="L50" s="500">
        <f t="shared" ref="L50" si="35">G50-K50</f>
        <v>0</v>
      </c>
      <c r="M50" s="324"/>
    </row>
    <row r="51" spans="1:13" ht="15.5">
      <c r="A51" s="649"/>
      <c r="B51" s="418" t="s">
        <v>74</v>
      </c>
      <c r="C51" s="503">
        <f>SUM(C50)</f>
        <v>0</v>
      </c>
      <c r="D51" s="503">
        <f t="shared" ref="D51:G51" si="36">SUM(D50)</f>
        <v>0</v>
      </c>
      <c r="E51" s="503">
        <f t="shared" si="36"/>
        <v>0</v>
      </c>
      <c r="F51" s="503">
        <f t="shared" si="36"/>
        <v>0</v>
      </c>
      <c r="G51" s="503">
        <f t="shared" si="36"/>
        <v>0</v>
      </c>
      <c r="H51" s="506"/>
      <c r="I51" s="503">
        <f>SUM(I50)</f>
        <v>0</v>
      </c>
      <c r="J51" s="503">
        <f t="shared" ref="J51:M51" si="37">SUM(J50)</f>
        <v>0</v>
      </c>
      <c r="K51" s="503">
        <f t="shared" si="37"/>
        <v>0</v>
      </c>
      <c r="L51" s="503">
        <f t="shared" si="37"/>
        <v>0</v>
      </c>
      <c r="M51" s="651">
        <f t="shared" si="37"/>
        <v>0</v>
      </c>
    </row>
    <row r="52" spans="1:13" ht="15.5">
      <c r="A52" s="649"/>
      <c r="B52" s="419" t="s">
        <v>1068</v>
      </c>
      <c r="C52" s="503"/>
      <c r="D52" s="503"/>
      <c r="E52" s="503"/>
      <c r="F52" s="503"/>
      <c r="G52" s="503"/>
      <c r="H52" s="506"/>
      <c r="I52" s="503"/>
      <c r="J52" s="503"/>
      <c r="K52" s="503"/>
      <c r="L52" s="503"/>
      <c r="M52" s="650"/>
    </row>
    <row r="53" spans="1:13" ht="15.5">
      <c r="A53" s="649" t="s">
        <v>1836</v>
      </c>
      <c r="B53" s="455" t="s">
        <v>1783</v>
      </c>
      <c r="C53" s="500">
        <v>0</v>
      </c>
      <c r="D53" s="500">
        <v>0</v>
      </c>
      <c r="E53" s="500">
        <v>0</v>
      </c>
      <c r="F53" s="500">
        <v>0</v>
      </c>
      <c r="G53" s="500">
        <f t="shared" ref="G53" si="38">C53+D53+E53-F53</f>
        <v>0</v>
      </c>
      <c r="H53" s="507"/>
      <c r="I53" s="500"/>
      <c r="J53" s="500"/>
      <c r="K53" s="500"/>
      <c r="L53" s="500">
        <f t="shared" ref="L53" si="39">G53-K53</f>
        <v>0</v>
      </c>
      <c r="M53" s="324"/>
    </row>
    <row r="54" spans="1:13" ht="15.5">
      <c r="A54" s="649"/>
      <c r="B54" s="502" t="s">
        <v>74</v>
      </c>
      <c r="C54" s="503">
        <f t="shared" ref="C54:F54" si="40">C53</f>
        <v>0</v>
      </c>
      <c r="D54" s="503">
        <f t="shared" si="40"/>
        <v>0</v>
      </c>
      <c r="E54" s="503">
        <f t="shared" si="40"/>
        <v>0</v>
      </c>
      <c r="F54" s="503">
        <f t="shared" si="40"/>
        <v>0</v>
      </c>
      <c r="G54" s="503">
        <f>G53</f>
        <v>0</v>
      </c>
      <c r="H54" s="507"/>
      <c r="I54" s="500"/>
      <c r="J54" s="500"/>
      <c r="K54" s="500"/>
      <c r="L54" s="503">
        <f>G54</f>
        <v>0</v>
      </c>
      <c r="M54" s="651">
        <f>SUM(M53)</f>
        <v>0</v>
      </c>
    </row>
    <row r="55" spans="1:13" ht="15.5">
      <c r="A55" s="656"/>
      <c r="B55" s="505" t="s">
        <v>478</v>
      </c>
      <c r="C55" s="503">
        <f>C13+C26+C31+C35+C39+C54+C45+C51+C48</f>
        <v>0</v>
      </c>
      <c r="D55" s="503">
        <f t="shared" ref="D55:G55" si="41">D13+D26+D31+D35+D39+D54+D45+D51+D48</f>
        <v>0</v>
      </c>
      <c r="E55" s="503">
        <f t="shared" si="41"/>
        <v>0</v>
      </c>
      <c r="F55" s="503">
        <f t="shared" si="41"/>
        <v>0</v>
      </c>
      <c r="G55" s="503">
        <f t="shared" si="41"/>
        <v>0</v>
      </c>
      <c r="H55" s="503"/>
      <c r="I55" s="503">
        <f>I13+I26+I31+I35+I39+I45+I51+I48</f>
        <v>0</v>
      </c>
      <c r="J55" s="503">
        <f t="shared" ref="J55:K55" si="42">J13+J26+J31+J35+J39+J45+J51+J48</f>
        <v>0</v>
      </c>
      <c r="K55" s="503">
        <f t="shared" si="42"/>
        <v>0</v>
      </c>
      <c r="L55" s="503">
        <f>L13+L26+L31+L35+L39+L45+L51+L48+L54</f>
        <v>0</v>
      </c>
      <c r="M55" s="651">
        <f>M13+M26+M31+M35+M39+M45+M51+M48+M54</f>
        <v>0</v>
      </c>
    </row>
    <row r="56" spans="1:13" ht="16" thickBot="1">
      <c r="A56" s="657"/>
      <c r="B56" s="658" t="s">
        <v>1790</v>
      </c>
      <c r="C56" s="659"/>
      <c r="D56" s="659"/>
      <c r="E56" s="659"/>
      <c r="F56" s="659"/>
      <c r="G56" s="660"/>
      <c r="H56" s="660"/>
      <c r="I56" s="660"/>
      <c r="J56" s="659"/>
      <c r="K56" s="660"/>
      <c r="L56" s="660"/>
      <c r="M56" s="661"/>
    </row>
  </sheetData>
  <mergeCells count="20">
    <mergeCell ref="A6:A8"/>
    <mergeCell ref="B6:B8"/>
    <mergeCell ref="C6:G6"/>
    <mergeCell ref="H6:H8"/>
    <mergeCell ref="I6:K6"/>
    <mergeCell ref="B1:L1"/>
    <mergeCell ref="A2:L2"/>
    <mergeCell ref="A3:L3"/>
    <mergeCell ref="A4:L4"/>
    <mergeCell ref="A5:L5"/>
    <mergeCell ref="L6:M6"/>
    <mergeCell ref="C7:C8"/>
    <mergeCell ref="D7:E7"/>
    <mergeCell ref="F7:F8"/>
    <mergeCell ref="G7:G8"/>
    <mergeCell ref="I7:I8"/>
    <mergeCell ref="J7:J8"/>
    <mergeCell ref="K7:K8"/>
    <mergeCell ref="L7:L8"/>
    <mergeCell ref="M7:M8"/>
  </mergeCells>
  <printOptions horizontalCentered="1"/>
  <pageMargins left="0.7" right="0.7" top="0.75" bottom="0.75" header="0.3" footer="0.3"/>
  <pageSetup paperSize="9" scale="55"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16</vt:i4>
      </vt:variant>
    </vt:vector>
  </HeadingPairs>
  <TitlesOfParts>
    <vt:vector size="34" baseType="lpstr">
      <vt:lpstr>DataSheet</vt:lpstr>
      <vt:lpstr>Instructions</vt:lpstr>
      <vt:lpstr>R&amp;P 25</vt:lpstr>
      <vt:lpstr>R &amp; P Schedule </vt:lpstr>
      <vt:lpstr>R &amp; P sub Schedule.</vt:lpstr>
      <vt:lpstr>IE</vt:lpstr>
      <vt:lpstr>I&amp;E SCHEDULES </vt:lpstr>
      <vt:lpstr>I&amp;E SUB SCHEDULES</vt:lpstr>
      <vt:lpstr>FA</vt:lpstr>
      <vt:lpstr>BS</vt:lpstr>
      <vt:lpstr>CONSOLIDATION BS Schedules</vt:lpstr>
      <vt:lpstr>NOTES TO ACCOUNTS </vt:lpstr>
      <vt:lpstr>Annexure 15</vt:lpstr>
      <vt:lpstr>10 B</vt:lpstr>
      <vt:lpstr>10B SUMMARY</vt:lpstr>
      <vt:lpstr>Form 10b Annex</vt:lpstr>
      <vt:lpstr>Form 10 B SCH</vt:lpstr>
      <vt:lpstr>Auditor Appointment Letter</vt:lpstr>
      <vt:lpstr>'10 B'!Print_Area</vt:lpstr>
      <vt:lpstr>'Annexure 15'!Print_Area</vt:lpstr>
      <vt:lpstr>'Auditor Appointment Letter'!Print_Area</vt:lpstr>
      <vt:lpstr>BS!Print_Area</vt:lpstr>
      <vt:lpstr>'CONSOLIDATION BS Schedules'!Print_Area</vt:lpstr>
      <vt:lpstr>DataSheet!Print_Area</vt:lpstr>
      <vt:lpstr>FA!Print_Area</vt:lpstr>
      <vt:lpstr>'Form 10 B SCH'!Print_Area</vt:lpstr>
      <vt:lpstr>'Form 10b Annex'!Print_Area</vt:lpstr>
      <vt:lpstr>'I&amp;E SCHEDULES '!Print_Area</vt:lpstr>
      <vt:lpstr>'I&amp;E SUB SCHEDULES'!Print_Area</vt:lpstr>
      <vt:lpstr>IE!Print_Area</vt:lpstr>
      <vt:lpstr>'NOTES TO ACCOUNTS '!Print_Area</vt:lpstr>
      <vt:lpstr>'R &amp; P Schedule '!Print_Area</vt:lpstr>
      <vt:lpstr>'R &amp; P sub Schedule.'!Print_Area</vt:lpstr>
      <vt:lpstr>'R&amp;P 25'!Print_Area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dc:creator>
  <cp:lastModifiedBy>DELL</cp:lastModifiedBy>
  <cp:lastPrinted>2026-03-31T10:56:00Z</cp:lastPrinted>
  <dcterms:created xsi:type="dcterms:W3CDTF">2025-03-12T09:21:38Z</dcterms:created>
  <dcterms:modified xsi:type="dcterms:W3CDTF">2026-03-31T16:54:26Z</dcterms:modified>
</cp:coreProperties>
</file>